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33" i="12" l="1"/>
  <c r="G39" i="1" s="1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6" i="12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I20" i="1"/>
  <c r="G20" i="1"/>
  <c r="E20" i="1"/>
  <c r="I19" i="1"/>
  <c r="I18" i="1"/>
  <c r="I17" i="1"/>
  <c r="G17" i="1"/>
  <c r="E17" i="1"/>
  <c r="I16" i="1"/>
  <c r="I51" i="1"/>
  <c r="G27" i="1"/>
  <c r="J28" i="1"/>
  <c r="J26" i="1"/>
  <c r="G38" i="1"/>
  <c r="F38" i="1"/>
  <c r="H32" i="1"/>
  <c r="J23" i="1"/>
  <c r="J24" i="1"/>
  <c r="J25" i="1"/>
  <c r="J27" i="1"/>
  <c r="E24" i="1"/>
  <c r="E26" i="1"/>
  <c r="U105" i="12" l="1"/>
  <c r="K124" i="12"/>
  <c r="H49" i="1" s="1"/>
  <c r="G19" i="1" s="1"/>
  <c r="G40" i="1"/>
  <c r="G25" i="1" s="1"/>
  <c r="G26" i="1" s="1"/>
  <c r="M124" i="12"/>
  <c r="Q124" i="12"/>
  <c r="O124" i="12"/>
  <c r="I8" i="12"/>
  <c r="G47" i="1" s="1"/>
  <c r="O64" i="12"/>
  <c r="U124" i="12"/>
  <c r="I124" i="12"/>
  <c r="G49" i="1" s="1"/>
  <c r="E19" i="1" s="1"/>
  <c r="Q64" i="12"/>
  <c r="K64" i="12"/>
  <c r="H48" i="1" s="1"/>
  <c r="I105" i="12"/>
  <c r="G50" i="1" s="1"/>
  <c r="E16" i="1" s="1"/>
  <c r="U8" i="12"/>
  <c r="G8" i="12"/>
  <c r="O105" i="12"/>
  <c r="I64" i="12"/>
  <c r="G48" i="1" s="1"/>
  <c r="G105" i="12"/>
  <c r="U64" i="12"/>
  <c r="AC133" i="12"/>
  <c r="F39" i="1" s="1"/>
  <c r="F40" i="1" s="1"/>
  <c r="G23" i="1" s="1"/>
  <c r="G24" i="1" s="1"/>
  <c r="Q8" i="12"/>
  <c r="G124" i="12"/>
  <c r="K105" i="12"/>
  <c r="H50" i="1" s="1"/>
  <c r="G16" i="1" s="1"/>
  <c r="Q105" i="12"/>
  <c r="O8" i="12"/>
  <c r="K8" i="12"/>
  <c r="H47" i="1" s="1"/>
  <c r="M64" i="12"/>
  <c r="G64" i="12"/>
  <c r="M106" i="12"/>
  <c r="M105" i="12" s="1"/>
  <c r="M10" i="12"/>
  <c r="M8" i="12" s="1"/>
  <c r="I21" i="1"/>
  <c r="G29" i="1" l="1"/>
  <c r="G28" i="1"/>
  <c r="H39" i="1"/>
  <c r="G133" i="12"/>
  <c r="G51" i="1"/>
  <c r="E18" i="1"/>
  <c r="E21" i="1" s="1"/>
  <c r="G18" i="1"/>
  <c r="G21" i="1" s="1"/>
  <c r="H51" i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<sst xmlns="http://schemas.openxmlformats.org/spreadsheetml/2006/main" count="588" uniqueCount="318">
  <si>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</si>
  <si>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</si>
  <si>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</si>
  <si>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</si>
  <si>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</si>
  <si>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</si>
  <si>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</si>
  <si>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</si>
  <si>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</si>
  <si>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</si>
  <si>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</si>
  <si>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</si>
  <si>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</si>
  <si>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</si>
  <si>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</si>
  <si>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</si>
  <si>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</si>
  <si>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</si>
  <si>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</si>
  <si>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</si>
  <si>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</si>
  <si>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</si>
  <si>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</si>
  <si>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</si>
  <si>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</si>
  <si>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</si>
  <si>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</si>
  <si>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</si>
  <si>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</si>
  <si>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</si>
  <si>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</si>
  <si>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</si>
  <si>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</si>
  <si>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</si>
  <si>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</si>
  <si>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</si>
  <si>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</si>
  <si>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</si>
  <si>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</si>
  <si>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</si>
  <si>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</si>
  <si>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</si>
  <si>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</si>
  <si>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obec Lohenice</t>
  </si>
  <si>
    <t>Rozpočet:</t>
  </si>
  <si>
    <t>Misto</t>
  </si>
  <si>
    <t>19-07 Rekonstrukce veřejného osvětlení v obci Lohenice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</si>
  <si>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</si>
  <si>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</si>
  <si>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</si>
  <si>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</si>
  <si>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</si>
  <si>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</si>
  <si>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</si>
  <si>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</si>
  <si>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</si>
  <si>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</si>
  <si>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</si>
  <si>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</si>
  <si>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</si>
  <si>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</si>
  <si>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</si>
  <si>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</si>
  <si>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</si>
  <si>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</si>
  <si>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</si>
  <si>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</si>
  <si>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</si>
  <si>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</si>
  <si>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</si>
  <si>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</si>
  <si>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</si>
  <si>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</si>
  <si>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</si>
  <si>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</si>
  <si>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</si>
  <si>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</si>
  <si>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</si>
  <si>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</si>
  <si>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</si>
  <si>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</si>
  <si>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</si>
  <si>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</si>
  <si>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</si>
  <si>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</si>
  <si>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</si>
  <si>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</si>
  <si>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210202011R01</t>
  </si>
  <si>
    <t>Svítidlo venkovní LED, umístění na výložník</t>
  </si>
  <si>
    <t>kus</t>
  </si>
  <si>
    <t>POL1_0</t>
  </si>
  <si>
    <t>00000000.01</t>
  </si>
  <si>
    <t>Svítidlo LED 19,5W, 2181lm, 4000K, T25, DN10, IP66</t>
  </si>
  <si>
    <t>ks</t>
  </si>
  <si>
    <t>POL3_0</t>
  </si>
  <si>
    <t>Dle pol. 210 20-2011.R01:</t>
  </si>
  <si>
    <t>VV</t>
  </si>
  <si>
    <t>00000000.02</t>
  </si>
  <si>
    <t>Svítidlo LED 49W, 5589lm, 4000K, T25, DM10, IP66</t>
  </si>
  <si>
    <t>00000000.03</t>
  </si>
  <si>
    <t>Svítidlo LED 35W, 4074lm, 4000K, T25, DW10, IP66</t>
  </si>
  <si>
    <t>210204103RS2</t>
  </si>
  <si>
    <t>Výložník ocelový 1ramenný do 35 kg, včetně nákladů na montážní plošinu</t>
  </si>
  <si>
    <t>0000000.04</t>
  </si>
  <si>
    <t>Výložník jednoramenný obloukový na 76mm, vyložení 1,5m, sklon 8°</t>
  </si>
  <si>
    <t>Dle pol. 210 20-4103.RS2:</t>
  </si>
  <si>
    <t>0000000.05</t>
  </si>
  <si>
    <t xml:space="preserve">Výložník dvouramenný obloukový 180°, na 76mm, vyložení 1,5m, sklon 8°, </t>
  </si>
  <si>
    <t>0000000.06</t>
  </si>
  <si>
    <t>Výložník dvouramenný 90°, na 60mm, vyložení 2x0,5m</t>
  </si>
  <si>
    <t>210204011R00</t>
  </si>
  <si>
    <t>Stožár osvětlovací ocelový délky do 12 m</t>
  </si>
  <si>
    <t>0000000.07</t>
  </si>
  <si>
    <t>Stožár žár. zinkovaný 133/102/76, H=6,2, E=1</t>
  </si>
  <si>
    <t>Dle pol. 210 20-4011.R00:</t>
  </si>
  <si>
    <t>0000000.08</t>
  </si>
  <si>
    <t>Stožár žár. zinkovaný 133/89/60, H=5, E=0,8</t>
  </si>
  <si>
    <t>210204202R00</t>
  </si>
  <si>
    <t xml:space="preserve">Elektrovýzbroj stožáru </t>
  </si>
  <si>
    <t>000000.09.1</t>
  </si>
  <si>
    <t>Stožárová svorkovnice na DIN, průchozí, např. SR482-VL Z/Cu, včetně pojistky 2x6A</t>
  </si>
  <si>
    <t>Dle pol. 20-4202.R00:</t>
  </si>
  <si>
    <t>000000.09.2</t>
  </si>
  <si>
    <t>Stožárová svorkovnice na DIN, odbočná, např. SR482-VL Z/Cu, včetně pojistky 2x6A</t>
  </si>
  <si>
    <t>222301421R00</t>
  </si>
  <si>
    <t>Svodič přepětí drátový</t>
  </si>
  <si>
    <t>000000.10</t>
  </si>
  <si>
    <t>Svodič přepětí pro veřejné osvětlení, T2+T3, 10kV, 5kA</t>
  </si>
  <si>
    <t>Dle pol. 222 30-1421.R00:</t>
  </si>
  <si>
    <t>210810005RT1</t>
  </si>
  <si>
    <t>Kabel CYKY-J  3 x 1,5 mm2 , včetně dodávky kabelu</t>
  </si>
  <si>
    <t>m</t>
  </si>
  <si>
    <t>210810014RT1</t>
  </si>
  <si>
    <t>Kabel CYKY-J 4 x 16 mm2 volně uložený, včetně dodávky kabelu</t>
  </si>
  <si>
    <t>Kabel pro napájení stáv. stožárů od č. A15:</t>
  </si>
  <si>
    <t>210800113RT1</t>
  </si>
  <si>
    <t>Kabel CYKY-J 4x10 mm2 volně uložený, včetně dodávky kabelu</t>
  </si>
  <si>
    <t>Kabel pro napájení venkovního hřiště: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</si>
  <si>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</si>
  <si>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</si>
  <si>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</si>
  <si>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</si>
  <si>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</si>
  <si>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</si>
  <si>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</si>
  <si>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</si>
  <si>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</si>
  <si>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</si>
  <si>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0000000.11</t>
  </si>
  <si>
    <t>Ochranná manžeta stožáru pr.133</t>
  </si>
  <si>
    <t>Dle pol. 210 20-5310.R00: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</si>
  <si>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</si>
  <si>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</si>
  <si>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</si>
  <si>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</si>
  <si>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</si>
  <si>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</si>
  <si>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</si>
  <si>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</si>
  <si>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</si>
  <si>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</si>
  <si>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</si>
  <si>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</si>
  <si>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000-0000.12</t>
  </si>
  <si>
    <t>Stožárové pouzdro plast  250/1100, včetně dodávky pouzdra</t>
  </si>
  <si>
    <t>000-0000.13</t>
  </si>
  <si>
    <t>Stožárové pouzdro plast  250/950, včetně dodávky pouzdra</t>
  </si>
  <si>
    <t>000-0000.14</t>
  </si>
  <si>
    <t>Tuhá elinst. trubka - vysoká odolnost, vel. 50, vč. dodávky trubky</t>
  </si>
  <si>
    <t>000-0000.15</t>
  </si>
  <si>
    <t>Plastový pilíř - přípojková skříň, IP44, 690V, , pro připojení do 50mm2, vč. dodávky pilíře</t>
  </si>
  <si>
    <t>Pilíř pro ukončení vodiče CYKY-J 4x10 pro venk. hřiště:</t>
  </si>
  <si>
    <t>000-0000.16</t>
  </si>
  <si>
    <t>Rozváděč veřejného osvětlení vč. měření, plast. pilíř, 5x vývod, IP44, vč. dodávky pilíře</t>
  </si>
  <si>
    <t>000-0000.17</t>
  </si>
  <si>
    <t>Demontáž stávajících stožárů VO, výšky do 10m, vč. odvozu na TS Přelouč</t>
  </si>
  <si>
    <t>000-0000.18</t>
  </si>
  <si>
    <t>Demontáž a opětovná montáž zařízení veř. rozhlasu</t>
  </si>
  <si>
    <t>000-0000.19</t>
  </si>
  <si>
    <t>Sloupek pro upevnění dopravní značky, vč. dodávky sloupku</t>
  </si>
  <si>
    <t>460200133R00</t>
  </si>
  <si>
    <t>Výkop kabelové rýhy 35/50 cm  hor.3</t>
  </si>
  <si>
    <t>460200133RT2</t>
  </si>
  <si>
    <t>Výkop kabelové rýhy 35/50 cm  hor.3, ruční výkop rýhy</t>
  </si>
  <si>
    <t>460570133R00</t>
  </si>
  <si>
    <t>Zához rýhy 35/50 cm, hornina třídy 3, se zhutněním</t>
  </si>
  <si>
    <t>460200173R00</t>
  </si>
  <si>
    <t>Výkop kabelové rýhy 35/90 cm  hor.3</t>
  </si>
  <si>
    <t>460200173RT2</t>
  </si>
  <si>
    <t>Výkop kabelové rýhy 35/90 cm  hor.3, ruční výkop rýhy</t>
  </si>
  <si>
    <t>460570173R00</t>
  </si>
  <si>
    <t>Zához rýhy 35/90 cm, hornina třídy 3, se zhutněním</t>
  </si>
  <si>
    <t>460200143R00</t>
  </si>
  <si>
    <t>Výkop kabelové rýhy 35/60 cm  hor.3</t>
  </si>
  <si>
    <t>460200143RT2</t>
  </si>
  <si>
    <t>Výkop kabelové rýhy 35/60 cm  hor.3, ruční výkop rýhy</t>
  </si>
  <si>
    <t>460570143R00</t>
  </si>
  <si>
    <t>Zához rýhy 35/60 cm, hornina třídy 3, se zhutněním</t>
  </si>
  <si>
    <t>460200303R00</t>
  </si>
  <si>
    <t>Výkop kabelové rýhy 50/120 cm hor.3</t>
  </si>
  <si>
    <t>460570303R00</t>
  </si>
  <si>
    <t>Zához rýhy 50/120 cm, hornina tř. 3, se zhutněním</t>
  </si>
  <si>
    <t>460010024RT4</t>
  </si>
  <si>
    <t>Vytýčení kabelové trasy v zastavěném prostoru, délka trasy nad 1000 m</t>
  </si>
  <si>
    <t>km</t>
  </si>
  <si>
    <t>460420022RT3</t>
  </si>
  <si>
    <t>Zřízení kabelového lože v rýze š. do 65 cm z písku, lože tloušťky 20 cm</t>
  </si>
  <si>
    <t>141721101R00</t>
  </si>
  <si>
    <t>Protlačení a vtažení PE d 110 mm, hor.1 - 4</t>
  </si>
  <si>
    <t>Položka zahrnuje 11x samostatný protlak:</t>
  </si>
  <si>
    <t>460050601R00</t>
  </si>
  <si>
    <t>Jáma proprotlačení</t>
  </si>
  <si>
    <t>m3</t>
  </si>
  <si>
    <t>Položka zahrnuje 22 samostatných jam pro protlačení:</t>
  </si>
  <si>
    <t>3457114724R</t>
  </si>
  <si>
    <t>Trubka kabelová chránička vel. 110</t>
  </si>
  <si>
    <t>58152180</t>
  </si>
  <si>
    <t>Písek kopaný ZPM</t>
  </si>
  <si>
    <t>T</t>
  </si>
  <si>
    <t>460490012R00</t>
  </si>
  <si>
    <t>Fólie výstražná z PVC, šířka 33 cm</t>
  </si>
  <si>
    <t>460050703R00</t>
  </si>
  <si>
    <t>Jáma do 2 m3 pro stožár veřejného osvětlení, hor.3</t>
  </si>
  <si>
    <t>460100003RT1</t>
  </si>
  <si>
    <t>Pouzdrový základ pro stožár VO výšky 7m, kompletní zhot.pouzdrového základu</t>
  </si>
  <si>
    <t>460100001RT1</t>
  </si>
  <si>
    <t>Pouzdrový základ pro stožár VO výšky 5m, kompletní zhot.pouzdrového základu</t>
  </si>
  <si>
    <t>460120002RT1</t>
  </si>
  <si>
    <t>Zához jámy, hornina třídy 3 - 4, upěchování a úprava povrchu</t>
  </si>
  <si>
    <t>599000010RAA</t>
  </si>
  <si>
    <t>Rozebrání a oprava asfaltové komunikace, řezání, výměna podkladu tl. 30 cm, asfaltobet.7 cm</t>
  </si>
  <si>
    <t>m2</t>
  </si>
  <si>
    <t>POL2_0</t>
  </si>
  <si>
    <t xml:space="preserve">Rozebrání a oprava asfaltového chodníku, řezání, výměna podkladu, odvoz </t>
  </si>
  <si>
    <t>460650001R00</t>
  </si>
  <si>
    <t>Příjezdová cesta štěrková šířky do 4 m</t>
  </si>
  <si>
    <t>460030031R00</t>
  </si>
  <si>
    <t>Vytrhání kostek velkých,lože písek, nezalité spáry</t>
  </si>
  <si>
    <t>460030061RZ1</t>
  </si>
  <si>
    <t>Kladení dlažby do lože z písku, ze stávajících dlaždic</t>
  </si>
  <si>
    <t>460650015R00</t>
  </si>
  <si>
    <t>Podkladová vrstva ze štěrkopísku</t>
  </si>
  <si>
    <t>58511110</t>
  </si>
  <si>
    <t>Beton B13,5</t>
  </si>
  <si>
    <t>0000000.20</t>
  </si>
  <si>
    <t>Chránička korugovaná kopoflex, vel. 110</t>
  </si>
  <si>
    <t>0000000.21</t>
  </si>
  <si>
    <t>Chránička korugovaná kopoflex, vel. 63</t>
  </si>
  <si>
    <t>230191017R00</t>
  </si>
  <si>
    <t xml:space="preserve">Uložení chráničky ve výkopu </t>
  </si>
  <si>
    <t>460030011R00</t>
  </si>
  <si>
    <t>Sejmutí drnu</t>
  </si>
  <si>
    <t>460030021R00</t>
  </si>
  <si>
    <t>Odstranění dřevit. porostu - měkký, středně hustý</t>
  </si>
  <si>
    <t>460030091R00</t>
  </si>
  <si>
    <t>Vytrhání obrubníků, lože písek, ležatých, vč. opětovného uložení</t>
  </si>
  <si>
    <t>460600001RT8</t>
  </si>
  <si>
    <t>Naložení a odvoz zeminy, odvoz na vzdálenost 10000 m</t>
  </si>
  <si>
    <t>000-0000.22</t>
  </si>
  <si>
    <t>Sonda ruční pro odkrytí kanalizačního řádu</t>
  </si>
  <si>
    <t>000-0000.23</t>
  </si>
  <si>
    <t>Sonda ruční pro odkrytí potrubí (vody, plyn)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</si>
  <si>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</si>
  <si>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</si>
  <si>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</si>
  <si>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</si>
  <si>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</si>
  <si>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</si>
  <si>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</si>
  <si>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stavební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</si>
  <si>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</si>
  <si>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</si>
  <si>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</si>
  <si>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</si>
  <si>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</si>
  <si>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</si>
  <si>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</si>
  <si>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osvětlení, a veřejného rozhlasu</t>
  </si>
  <si>
    <t>107R00</t>
  </si>
  <si>
    <t>Dozory provozovatele veřejného osvětlení</t>
  </si>
  <si>
    <t>108R00</t>
  </si>
  <si>
    <t>Úklid stavby</t>
  </si>
  <si>
    <t>109R00</t>
  </si>
  <si>
    <t>Dopravně bezpečnostní opatření</t>
  </si>
  <si>
    <t>Zajištění dop. značení a povolení dopravních omezení vč. vyjádření: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</si>
  <si>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</si>
  <si>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</si>
  <si>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</si>
  <si>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</si>
  <si>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</si>
  <si>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</si>
  <si>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</si>
  <si>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sítí, (přeložka vedení ČEZ, koordinace Vak prac. Přel.)</t>
  </si>
  <si>
    <t>114R00</t>
  </si>
  <si>
    <t>Montážní pološina MP10do 10m výšky, vč přesunu</t>
  </si>
  <si>
    <t>115R00</t>
  </si>
  <si>
    <t>Inžennýrská činnost</t>
  </si>
  <si>
    <t>Zajištění povolení překopů/protlaků, zvláštního užívání:</t>
  </si>
  <si>
    <t>VRN1</t>
  </si>
  <si>
    <t>Autorský dozor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</si>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</sst>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ill="1" applyBorder="1"/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1" zoomScaleNormal="100" zoomScaleSheetLayoutView="75" workbookViewId="0">
      <selection activeCell="C11" sqref="C11: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84" t="s">
        <v>42</v>
      </c>
      <c r="C1" s="85"/>
      <c r="D1" s="85"/>
      <c r="E1" s="85"/>
      <c r="F1" s="85"/>
      <c r="G1" s="85"/>
      <c r="H1" s="85"/>
      <c r="I1" s="85"/>
      <c r="J1" s="86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6" t="s">
        <v>21</v>
      </c>
      <c r="C5" s="5"/>
      <c r="D5" s="121"/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0"/>
      <c r="C6" s="26"/>
      <c r="D6" s="121"/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1"/>
      <c r="C7" s="122"/>
      <c r="D7" s="104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251"/>
      <c r="D11" s="252"/>
      <c r="E11" s="252"/>
      <c r="F11" s="252"/>
      <c r="G11" s="252"/>
      <c r="H11" s="253" t="s">
        <v>33</v>
      </c>
      <c r="I11" s="254"/>
      <c r="J11" s="11"/>
    </row>
    <row r="12" spans="1:15" ht="15.75" customHeight="1" x14ac:dyDescent="0.2">
      <c r="A12" s="4"/>
      <c r="B12" s="40"/>
      <c r="C12" s="255"/>
      <c r="D12" s="256"/>
      <c r="E12" s="256"/>
      <c r="F12" s="256"/>
      <c r="G12" s="256"/>
      <c r="H12" s="253" t="s">
        <v>34</v>
      </c>
      <c r="I12" s="254"/>
      <c r="J12" s="11"/>
    </row>
    <row r="13" spans="1:15" ht="15.75" customHeight="1" x14ac:dyDescent="0.2">
      <c r="A13" s="4"/>
      <c r="B13" s="41"/>
      <c r="C13" s="257"/>
      <c r="D13" s="258"/>
      <c r="E13" s="258"/>
      <c r="F13" s="258"/>
      <c r="G13" s="258"/>
      <c r="H13" s="259"/>
      <c r="I13" s="260"/>
      <c r="J13" s="50"/>
    </row>
    <row r="14" spans="1:15" ht="24" hidden="1" customHeight="1" x14ac:dyDescent="0.2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99" t="s">
        <v>29</v>
      </c>
      <c r="F15" s="99"/>
      <c r="G15" s="80" t="s">
        <v>30</v>
      </c>
      <c r="H15" s="80"/>
      <c r="I15" s="80" t="s">
        <v>28</v>
      </c>
      <c r="J15" s="81"/>
    </row>
    <row r="16" spans="1:15" ht="23.25" customHeight="1" x14ac:dyDescent="0.2">
      <c r="A16" s="187" t="s">
        <v>23</v>
      </c>
      <c r="B16" s="188" t="s">
        <v>23</v>
      </c>
      <c r="C16" s="57"/>
      <c r="D16" s="58"/>
      <c r="E16" s="82">
        <f>SUMIF(F47:F50,A16,G47:G50)+SUMIF(F47:F50,"PSU",G47:G50)</f>
        <v>0</v>
      </c>
      <c r="F16" s="83"/>
      <c r="G16" s="82">
        <f>SUMIF(F47:F50,A16,H47:H50)+SUMIF(F47:F50,"PSU",H47:H50)</f>
        <v>0</v>
      </c>
      <c r="H16" s="83"/>
      <c r="I16" s="82">
        <f>SUMIF(F47:F50,A16,I47:I50)+SUMIF(F47:F50,"PSU",I47:I50)</f>
        <v>0</v>
      </c>
      <c r="J16" s="92"/>
    </row>
    <row r="17" spans="1:10" ht="23.25" customHeight="1" x14ac:dyDescent="0.2">
      <c r="A17" s="187" t="s">
        <v>24</v>
      </c>
      <c r="B17" s="188" t="s">
        <v>24</v>
      </c>
      <c r="C17" s="57"/>
      <c r="D17" s="58"/>
      <c r="E17" s="82">
        <f>SUMIF(F47:F50,A17,G47:G50)</f>
        <v>0</v>
      </c>
      <c r="F17" s="83"/>
      <c r="G17" s="82">
        <f>SUMIF(F47:F50,A17,H47:H50)</f>
        <v>0</v>
      </c>
      <c r="H17" s="83"/>
      <c r="I17" s="82">
        <f>SUMIF(F47:F50,A17,I47:I50)</f>
        <v>0</v>
      </c>
      <c r="J17" s="92"/>
    </row>
    <row r="18" spans="1:10" ht="23.25" customHeight="1" x14ac:dyDescent="0.2">
      <c r="A18" s="187" t="s">
        <v>25</v>
      </c>
      <c r="B18" s="188" t="s">
        <v>25</v>
      </c>
      <c r="C18" s="57"/>
      <c r="D18" s="58"/>
      <c r="E18" s="82">
        <f>SUMIF(F47:F50,A18,G47:G50)</f>
        <v>0</v>
      </c>
      <c r="F18" s="83"/>
      <c r="G18" s="82">
        <f>SUMIF(F47:F50,A18,H47:H50)</f>
        <v>0</v>
      </c>
      <c r="H18" s="83"/>
      <c r="I18" s="82">
        <f>SUMIF(F47:F50,A18,I47:I50)</f>
        <v>0</v>
      </c>
      <c r="J18" s="92"/>
    </row>
    <row r="19" spans="1:10" ht="23.25" customHeight="1" x14ac:dyDescent="0.2">
      <c r="A19" s="187" t="s">
        <v>56</v>
      </c>
      <c r="B19" s="188" t="s">
        <v>26</v>
      </c>
      <c r="C19" s="57"/>
      <c r="D19" s="58"/>
      <c r="E19" s="82">
        <f>SUMIF(F47:F50,A19,G47:G50)</f>
        <v>0</v>
      </c>
      <c r="F19" s="83"/>
      <c r="G19" s="82">
        <f>SUMIF(F47:F50,A19,H47:H50)</f>
        <v>0</v>
      </c>
      <c r="H19" s="83"/>
      <c r="I19" s="82">
        <f>SUMIF(F47:F50,A19,I47:I50)</f>
        <v>0</v>
      </c>
      <c r="J19" s="92"/>
    </row>
    <row r="20" spans="1:10" ht="23.25" customHeight="1" x14ac:dyDescent="0.2">
      <c r="A20" s="187" t="s">
        <v>59</v>
      </c>
      <c r="B20" s="188" t="s">
        <v>27</v>
      </c>
      <c r="C20" s="57"/>
      <c r="D20" s="58"/>
      <c r="E20" s="82">
        <f>SUMIF(F47:F50,A20,G47:G50)</f>
        <v>0</v>
      </c>
      <c r="F20" s="83"/>
      <c r="G20" s="82">
        <f>SUMIF(F47:F50,A20,H47:H50)</f>
        <v>0</v>
      </c>
      <c r="H20" s="83"/>
      <c r="I20" s="82">
        <f>SUMIF(F47:F50,A20,I47:I50)</f>
        <v>0</v>
      </c>
      <c r="J20" s="92"/>
    </row>
    <row r="21" spans="1:10" ht="23.25" customHeight="1" x14ac:dyDescent="0.2">
      <c r="A21" s="4"/>
      <c r="B21" s="73" t="s">
        <v>28</v>
      </c>
      <c r="C21" s="74"/>
      <c r="D21" s="75"/>
      <c r="E21" s="93">
        <f>SUM(E16:F20)</f>
        <v>0</v>
      </c>
      <c r="F21" s="94"/>
      <c r="G21" s="93">
        <f>SUM(G16:H20)</f>
        <v>0</v>
      </c>
      <c r="H21" s="94"/>
      <c r="I21" s="93">
        <f>SUM(I16:J20)</f>
        <v>0</v>
      </c>
      <c r="J21" s="98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10</v>
      </c>
      <c r="F23" s="60" t="s">
        <v>0</v>
      </c>
      <c r="G23" s="90">
        <f>ZakladDPHSniVypocet</f>
        <v>0</v>
      </c>
      <c r="H23" s="91"/>
      <c r="I23" s="91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10</v>
      </c>
      <c r="F24" s="60" t="s">
        <v>0</v>
      </c>
      <c r="G24" s="96">
        <f>ZakladDPHSni*SazbaDPH1/100</f>
        <v>0</v>
      </c>
      <c r="H24" s="97"/>
      <c r="I24" s="97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90">
        <f>ZakladDPHZaklVypocet</f>
        <v>0</v>
      </c>
      <c r="H25" s="91"/>
      <c r="I25" s="91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87">
        <f>ZakladDPHZakl*SazbaDPH2/100</f>
        <v>0</v>
      </c>
      <c r="H26" s="88"/>
      <c r="I26" s="88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89">
        <f>0</f>
        <v>0</v>
      </c>
      <c r="H27" s="89"/>
      <c r="I27" s="89"/>
      <c r="J27" s="62" t="str">
        <f t="shared" si="0"/>
        <v>CZK</v>
      </c>
    </row>
    <row r="28" spans="1:10" ht="27.75" hidden="1" customHeight="1" thickBot="1" x14ac:dyDescent="0.25">
      <c r="A28" s="4"/>
      <c r="B28" s="146" t="s">
        <v>22</v>
      </c>
      <c r="C28" s="147"/>
      <c r="D28" s="147"/>
      <c r="E28" s="148"/>
      <c r="F28" s="149"/>
      <c r="G28" s="150">
        <f>ZakladDPHSniVypocet+ZakladDPHZaklVypocet</f>
        <v>0</v>
      </c>
      <c r="H28" s="150"/>
      <c r="I28" s="150"/>
      <c r="J28" s="151" t="str">
        <f t="shared" si="0"/>
        <v>CZK</v>
      </c>
    </row>
    <row r="29" spans="1:10" ht="27.75" customHeight="1" thickBot="1" x14ac:dyDescent="0.25">
      <c r="A29" s="4"/>
      <c r="B29" s="146" t="s">
        <v>35</v>
      </c>
      <c r="C29" s="152"/>
      <c r="D29" s="152"/>
      <c r="E29" s="152"/>
      <c r="F29" s="152"/>
      <c r="G29" s="153">
        <f>ZakladDPHSni+DPHSni+ZakladDPHZakl+DPHZakl+Zaokrouhleni</f>
        <v>0</v>
      </c>
      <c r="H29" s="153"/>
      <c r="I29" s="153"/>
      <c r="J29" s="154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43794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95" t="s">
        <v>2</v>
      </c>
      <c r="E35" s="95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38"/>
      <c r="G37" s="138"/>
      <c r="H37" s="138"/>
      <c r="I37" s="138"/>
      <c r="J37" s="3"/>
    </row>
    <row r="38" spans="1:10" ht="25.5" hidden="1" customHeight="1" x14ac:dyDescent="0.2">
      <c r="A38" s="125" t="s">
        <v>37</v>
      </c>
      <c r="B38" s="127" t="s">
        <v>16</v>
      </c>
      <c r="C38" s="128" t="s">
        <v>5</v>
      </c>
      <c r="D38" s="129"/>
      <c r="E38" s="129"/>
      <c r="F38" s="139" t="str">
        <f>B23</f>
        <v>Základ pro sníženou DPH</v>
      </c>
      <c r="G38" s="139" t="str">
        <f>B25</f>
        <v>Základ pro základní DPH</v>
      </c>
      <c r="H38" s="140" t="s">
        <v>17</v>
      </c>
      <c r="I38" s="140" t="s">
        <v>1</v>
      </c>
      <c r="J38" s="130" t="s">
        <v>0</v>
      </c>
    </row>
    <row r="39" spans="1:10" ht="25.5" hidden="1" customHeight="1" x14ac:dyDescent="0.2">
      <c r="A39" s="125">
        <v>1</v>
      </c>
      <c r="B39" s="131" t="s">
        <v>47</v>
      </c>
      <c r="C39" s="132" t="s">
        <v>46</v>
      </c>
      <c r="D39" s="133"/>
      <c r="E39" s="133"/>
      <c r="F39" s="141">
        <f>'Rozpočet Pol'!AC133</f>
        <v>0</v>
      </c>
      <c r="G39" s="142">
        <f>'Rozpočet Pol'!AD133</f>
        <v>0</v>
      </c>
      <c r="H39" s="143">
        <f>(F39*SazbaDPH1/100)+(G39*SazbaDPH2/100)</f>
        <v>0</v>
      </c>
      <c r="I39" s="143">
        <f>F39+G39+H39</f>
        <v>0</v>
      </c>
      <c r="J39" s="134" t="str">
        <f>IF(CenaCelkemVypocet=0,"",I39/CenaCelkemVypocet*100)</f>
        <v/>
      </c>
    </row>
    <row r="40" spans="1:10" ht="25.5" hidden="1" customHeight="1" x14ac:dyDescent="0.2">
      <c r="A40" s="125"/>
      <c r="B40" s="135" t="s">
        <v>48</v>
      </c>
      <c r="C40" s="136"/>
      <c r="D40" s="136"/>
      <c r="E40" s="137"/>
      <c r="F40" s="144">
        <f>SUMIF(A39:A39,"=1",F39:F39)</f>
        <v>0</v>
      </c>
      <c r="G40" s="145">
        <f>SUMIF(A39:A39,"=1",G39:G39)</f>
        <v>0</v>
      </c>
      <c r="H40" s="145">
        <f>SUMIF(A39:A39,"=1",H39:H39)</f>
        <v>0</v>
      </c>
      <c r="I40" s="145">
        <f>SUMIF(A39:A39,"=1",I39:I39)</f>
        <v>0</v>
      </c>
      <c r="J40" s="126">
        <f>SUMIF(A39:A39,"=1",J39:J39)</f>
        <v>0</v>
      </c>
    </row>
    <row r="44" spans="1:10" ht="15.75" x14ac:dyDescent="0.25">
      <c r="B44" s="155" t="s">
        <v>50</v>
      </c>
    </row>
    <row r="46" spans="1:10" ht="25.5" customHeight="1" x14ac:dyDescent="0.2">
      <c r="A46" s="156"/>
      <c r="B46" s="162" t="s">
        <v>16</v>
      </c>
      <c r="C46" s="162" t="s">
        <v>5</v>
      </c>
      <c r="D46" s="163"/>
      <c r="E46" s="163"/>
      <c r="F46" s="166" t="s">
        <v>51</v>
      </c>
      <c r="G46" s="166" t="s">
        <v>29</v>
      </c>
      <c r="H46" s="166" t="s">
        <v>30</v>
      </c>
      <c r="I46" s="167" t="s">
        <v>28</v>
      </c>
      <c r="J46" s="167"/>
    </row>
    <row r="47" spans="1:10" ht="25.5" customHeight="1" x14ac:dyDescent="0.2">
      <c r="A47" s="157"/>
      <c r="B47" s="168" t="s">
        <v>52</v>
      </c>
      <c r="C47" s="169" t="s">
        <v>53</v>
      </c>
      <c r="D47" s="170"/>
      <c r="E47" s="170"/>
      <c r="F47" s="174" t="s">
        <v>25</v>
      </c>
      <c r="G47" s="175">
        <f>'Rozpočet Pol'!I8</f>
        <v>0</v>
      </c>
      <c r="H47" s="175">
        <f>'Rozpočet Pol'!K8</f>
        <v>0</v>
      </c>
      <c r="I47" s="176"/>
      <c r="J47" s="176"/>
    </row>
    <row r="48" spans="1:10" ht="25.5" customHeight="1" x14ac:dyDescent="0.2">
      <c r="A48" s="157"/>
      <c r="B48" s="160" t="s">
        <v>54</v>
      </c>
      <c r="C48" s="159" t="s">
        <v>55</v>
      </c>
      <c r="D48" s="161"/>
      <c r="E48" s="161"/>
      <c r="F48" s="177" t="s">
        <v>25</v>
      </c>
      <c r="G48" s="178">
        <f>'Rozpočet Pol'!I64</f>
        <v>0</v>
      </c>
      <c r="H48" s="178">
        <f>'Rozpočet Pol'!K64</f>
        <v>0</v>
      </c>
      <c r="I48" s="179"/>
      <c r="J48" s="179"/>
    </row>
    <row r="49" spans="1:10" ht="25.5" customHeight="1" x14ac:dyDescent="0.2">
      <c r="A49" s="157"/>
      <c r="B49" s="160" t="s">
        <v>56</v>
      </c>
      <c r="C49" s="159" t="s">
        <v>26</v>
      </c>
      <c r="D49" s="161"/>
      <c r="E49" s="161"/>
      <c r="F49" s="177" t="s">
        <v>56</v>
      </c>
      <c r="G49" s="178">
        <f>'Rozpočet Pol'!I124</f>
        <v>0</v>
      </c>
      <c r="H49" s="178">
        <f>'Rozpočet Pol'!K124</f>
        <v>0</v>
      </c>
      <c r="I49" s="179"/>
      <c r="J49" s="179"/>
    </row>
    <row r="50" spans="1:10" ht="25.5" customHeight="1" x14ac:dyDescent="0.2">
      <c r="A50" s="157"/>
      <c r="B50" s="171" t="s">
        <v>57</v>
      </c>
      <c r="C50" s="172" t="s">
        <v>58</v>
      </c>
      <c r="D50" s="173"/>
      <c r="E50" s="173"/>
      <c r="F50" s="180" t="s">
        <v>23</v>
      </c>
      <c r="G50" s="181">
        <f>'Rozpočet Pol'!I105</f>
        <v>0</v>
      </c>
      <c r="H50" s="181">
        <f>'Rozpočet Pol'!K105</f>
        <v>0</v>
      </c>
      <c r="I50" s="182"/>
      <c r="J50" s="182"/>
    </row>
    <row r="51" spans="1:10" ht="25.5" customHeight="1" x14ac:dyDescent="0.2">
      <c r="A51" s="158"/>
      <c r="B51" s="164" t="s">
        <v>1</v>
      </c>
      <c r="C51" s="164"/>
      <c r="D51" s="165"/>
      <c r="E51" s="165"/>
      <c r="F51" s="183"/>
      <c r="G51" s="184">
        <f>SUM(G47:G50)</f>
        <v>0</v>
      </c>
      <c r="H51" s="184">
        <f>SUM(H47:H50)</f>
        <v>0</v>
      </c>
      <c r="I51" s="185">
        <f>SUM(I47:I50)</f>
        <v>0</v>
      </c>
      <c r="J51" s="185"/>
    </row>
    <row r="52" spans="1:10" x14ac:dyDescent="0.2">
      <c r="F52" s="186"/>
      <c r="G52" s="124"/>
      <c r="H52" s="186"/>
      <c r="I52" s="124"/>
      <c r="J52" s="124"/>
    </row>
    <row r="53" spans="1:10" x14ac:dyDescent="0.2">
      <c r="F53" s="186"/>
      <c r="G53" s="124"/>
      <c r="H53" s="186"/>
      <c r="I53" s="124"/>
      <c r="J53" s="124"/>
    </row>
    <row r="54" spans="1:10" x14ac:dyDescent="0.2">
      <c r="F54" s="186"/>
      <c r="G54" s="124"/>
      <c r="H54" s="186"/>
      <c r="I54" s="124"/>
      <c r="J54" s="12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41</v>
      </c>
      <c r="B2" s="77"/>
      <c r="C2" s="102"/>
      <c r="D2" s="102"/>
      <c r="E2" s="102"/>
      <c r="F2" s="102"/>
      <c r="G2" s="103"/>
    </row>
    <row r="3" spans="1:7" ht="24.95" hidden="1" customHeight="1" x14ac:dyDescent="0.2">
      <c r="A3" s="78" t="s">
        <v>7</v>
      </c>
      <c r="B3" s="77"/>
      <c r="C3" s="102"/>
      <c r="D3" s="102"/>
      <c r="E3" s="102"/>
      <c r="F3" s="102"/>
      <c r="G3" s="103"/>
    </row>
    <row r="4" spans="1:7" ht="24.95" hidden="1" customHeight="1" x14ac:dyDescent="0.2">
      <c r="A4" s="78" t="s">
        <v>8</v>
      </c>
      <c r="B4" s="77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3"/>
  <sheetViews>
    <sheetView tabSelected="1" workbookViewId="0">
      <selection activeCell="W23" sqref="W23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61</v>
      </c>
    </row>
    <row r="2" spans="1:60" ht="24.95" customHeight="1" x14ac:dyDescent="0.2">
      <c r="A2" s="196" t="s">
        <v>60</v>
      </c>
      <c r="B2" s="190"/>
      <c r="C2" s="191" t="s">
        <v>46</v>
      </c>
      <c r="D2" s="192"/>
      <c r="E2" s="192"/>
      <c r="F2" s="192"/>
      <c r="G2" s="198"/>
      <c r="AE2" t="s">
        <v>62</v>
      </c>
    </row>
    <row r="3" spans="1:60" ht="24.95" customHeight="1" x14ac:dyDescent="0.2">
      <c r="A3" s="197" t="s">
        <v>7</v>
      </c>
      <c r="B3" s="195"/>
      <c r="C3" s="193" t="s">
        <v>43</v>
      </c>
      <c r="D3" s="194"/>
      <c r="E3" s="194"/>
      <c r="F3" s="194"/>
      <c r="G3" s="199"/>
      <c r="AE3" t="s">
        <v>63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64</v>
      </c>
    </row>
    <row r="5" spans="1:60" hidden="1" x14ac:dyDescent="0.2">
      <c r="A5" s="200" t="s">
        <v>65</v>
      </c>
      <c r="B5" s="201"/>
      <c r="C5" s="202"/>
      <c r="D5" s="203"/>
      <c r="E5" s="203"/>
      <c r="F5" s="203"/>
      <c r="G5" s="204"/>
      <c r="AE5" t="s">
        <v>66</v>
      </c>
    </row>
    <row r="7" spans="1:60" ht="38.25" x14ac:dyDescent="0.2">
      <c r="A7" s="209" t="s">
        <v>67</v>
      </c>
      <c r="B7" s="210" t="s">
        <v>68</v>
      </c>
      <c r="C7" s="210" t="s">
        <v>69</v>
      </c>
      <c r="D7" s="209" t="s">
        <v>70</v>
      </c>
      <c r="E7" s="209" t="s">
        <v>71</v>
      </c>
      <c r="F7" s="205" t="s">
        <v>72</v>
      </c>
      <c r="G7" s="225" t="s">
        <v>28</v>
      </c>
      <c r="H7" s="226" t="s">
        <v>29</v>
      </c>
      <c r="I7" s="226" t="s">
        <v>73</v>
      </c>
      <c r="J7" s="226" t="s">
        <v>30</v>
      </c>
      <c r="K7" s="226" t="s">
        <v>74</v>
      </c>
      <c r="L7" s="226" t="s">
        <v>75</v>
      </c>
      <c r="M7" s="226" t="s">
        <v>76</v>
      </c>
      <c r="N7" s="226" t="s">
        <v>77</v>
      </c>
      <c r="O7" s="226" t="s">
        <v>78</v>
      </c>
      <c r="P7" s="226" t="s">
        <v>79</v>
      </c>
      <c r="Q7" s="226" t="s">
        <v>80</v>
      </c>
      <c r="R7" s="226" t="s">
        <v>81</v>
      </c>
      <c r="S7" s="226" t="s">
        <v>82</v>
      </c>
      <c r="T7" s="226" t="s">
        <v>83</v>
      </c>
      <c r="U7" s="212" t="s">
        <v>84</v>
      </c>
    </row>
    <row r="8" spans="1:60" x14ac:dyDescent="0.2">
      <c r="A8" s="227" t="s">
        <v>85</v>
      </c>
      <c r="B8" s="228" t="s">
        <v>52</v>
      </c>
      <c r="C8" s="229" t="s">
        <v>53</v>
      </c>
      <c r="D8" s="211"/>
      <c r="E8" s="230"/>
      <c r="F8" s="231"/>
      <c r="G8" s="231">
        <f>SUMIF(AE9:AE63,"&lt;&gt;NOR",G9:G63)</f>
        <v>0</v>
      </c>
      <c r="H8" s="231"/>
      <c r="I8" s="231">
        <f>SUM(I9:I63)</f>
        <v>0</v>
      </c>
      <c r="J8" s="231"/>
      <c r="K8" s="231">
        <f>SUM(K9:K63)</f>
        <v>0</v>
      </c>
      <c r="L8" s="231"/>
      <c r="M8" s="231">
        <f>SUM(M9:M63)</f>
        <v>0</v>
      </c>
      <c r="N8" s="211"/>
      <c r="O8" s="211">
        <f>SUM(O9:O63)</f>
        <v>4.1195199999999996</v>
      </c>
      <c r="P8" s="211"/>
      <c r="Q8" s="211">
        <f>SUM(Q9:Q63)</f>
        <v>0</v>
      </c>
      <c r="R8" s="211"/>
      <c r="S8" s="211"/>
      <c r="T8" s="227"/>
      <c r="U8" s="211">
        <f>SUM(U9:U63)</f>
        <v>737.34</v>
      </c>
      <c r="AE8" t="s">
        <v>86</v>
      </c>
    </row>
    <row r="9" spans="1:60" outlineLevel="1" x14ac:dyDescent="0.2">
      <c r="A9" s="207">
        <v>1</v>
      </c>
      <c r="B9" s="213" t="s">
        <v>87</v>
      </c>
      <c r="C9" s="243" t="s">
        <v>88</v>
      </c>
      <c r="D9" s="215" t="s">
        <v>89</v>
      </c>
      <c r="E9" s="220">
        <v>42</v>
      </c>
      <c r="F9" s="273"/>
      <c r="G9" s="274">
        <f>ROUND(E9*F9,2)</f>
        <v>0</v>
      </c>
      <c r="H9" s="273"/>
      <c r="I9" s="274">
        <f>ROUND(E9*H9,2)</f>
        <v>0</v>
      </c>
      <c r="J9" s="273"/>
      <c r="K9" s="223">
        <f>ROUND(E9*J9,2)</f>
        <v>0</v>
      </c>
      <c r="L9" s="223">
        <v>10</v>
      </c>
      <c r="M9" s="223">
        <f>G9*(1+L9/100)</f>
        <v>0</v>
      </c>
      <c r="N9" s="215">
        <v>0</v>
      </c>
      <c r="O9" s="215">
        <f>ROUND(E9*N9,5)</f>
        <v>0</v>
      </c>
      <c r="P9" s="215">
        <v>0</v>
      </c>
      <c r="Q9" s="215">
        <f>ROUND(E9*P9,5)</f>
        <v>0</v>
      </c>
      <c r="R9" s="215"/>
      <c r="S9" s="215"/>
      <c r="T9" s="216">
        <v>0.74</v>
      </c>
      <c r="U9" s="215">
        <f>ROUND(E9*T9,2)</f>
        <v>31.08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90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>
        <v>2</v>
      </c>
      <c r="B10" s="213" t="s">
        <v>91</v>
      </c>
      <c r="C10" s="243" t="s">
        <v>92</v>
      </c>
      <c r="D10" s="215" t="s">
        <v>93</v>
      </c>
      <c r="E10" s="220">
        <v>24</v>
      </c>
      <c r="F10" s="273"/>
      <c r="G10" s="274">
        <f>ROUND(E10*F10,2)</f>
        <v>0</v>
      </c>
      <c r="H10" s="273"/>
      <c r="I10" s="274">
        <f>ROUND(E10*H10,2)</f>
        <v>0</v>
      </c>
      <c r="J10" s="273"/>
      <c r="K10" s="223">
        <f>ROUND(E10*J10,2)</f>
        <v>0</v>
      </c>
      <c r="L10" s="223">
        <v>10</v>
      </c>
      <c r="M10" s="223">
        <f>G10*(1+L10/100)</f>
        <v>0</v>
      </c>
      <c r="N10" s="215">
        <v>0</v>
      </c>
      <c r="O10" s="215">
        <f>ROUND(E10*N10,5)</f>
        <v>0</v>
      </c>
      <c r="P10" s="215">
        <v>0</v>
      </c>
      <c r="Q10" s="215">
        <f>ROUND(E10*P10,5)</f>
        <v>0</v>
      </c>
      <c r="R10" s="215"/>
      <c r="S10" s="215"/>
      <c r="T10" s="216">
        <v>0</v>
      </c>
      <c r="U10" s="215">
        <f>ROUND(E10*T10,2)</f>
        <v>0</v>
      </c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94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/>
      <c r="B11" s="213"/>
      <c r="C11" s="244" t="s">
        <v>95</v>
      </c>
      <c r="D11" s="217"/>
      <c r="E11" s="221"/>
      <c r="F11" s="274"/>
      <c r="G11" s="274"/>
      <c r="H11" s="274"/>
      <c r="I11" s="274"/>
      <c r="J11" s="274"/>
      <c r="K11" s="223"/>
      <c r="L11" s="223"/>
      <c r="M11" s="223"/>
      <c r="N11" s="215"/>
      <c r="O11" s="215"/>
      <c r="P11" s="215"/>
      <c r="Q11" s="215"/>
      <c r="R11" s="215"/>
      <c r="S11" s="215"/>
      <c r="T11" s="216"/>
      <c r="U11" s="215"/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96</v>
      </c>
      <c r="AF11" s="206">
        <v>0</v>
      </c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07">
        <v>3</v>
      </c>
      <c r="B12" s="213" t="s">
        <v>97</v>
      </c>
      <c r="C12" s="243" t="s">
        <v>98</v>
      </c>
      <c r="D12" s="215" t="s">
        <v>93</v>
      </c>
      <c r="E12" s="220">
        <v>17</v>
      </c>
      <c r="F12" s="273"/>
      <c r="G12" s="274">
        <f>ROUND(E12*F12,2)</f>
        <v>0</v>
      </c>
      <c r="H12" s="273"/>
      <c r="I12" s="274">
        <f>ROUND(E12*H12,2)</f>
        <v>0</v>
      </c>
      <c r="J12" s="273"/>
      <c r="K12" s="223">
        <f>ROUND(E12*J12,2)</f>
        <v>0</v>
      </c>
      <c r="L12" s="223">
        <v>10</v>
      </c>
      <c r="M12" s="223">
        <f>G12*(1+L12/100)</f>
        <v>0</v>
      </c>
      <c r="N12" s="215">
        <v>0</v>
      </c>
      <c r="O12" s="215">
        <f>ROUND(E12*N12,5)</f>
        <v>0</v>
      </c>
      <c r="P12" s="215">
        <v>0</v>
      </c>
      <c r="Q12" s="215">
        <f>ROUND(E12*P12,5)</f>
        <v>0</v>
      </c>
      <c r="R12" s="215"/>
      <c r="S12" s="215"/>
      <c r="T12" s="216">
        <v>0</v>
      </c>
      <c r="U12" s="215">
        <f>ROUND(E12*T12,2)</f>
        <v>0</v>
      </c>
      <c r="V12" s="206"/>
      <c r="W12" s="206"/>
      <c r="X12" s="206"/>
      <c r="Y12" s="206"/>
      <c r="Z12" s="206"/>
      <c r="AA12" s="206"/>
      <c r="AB12" s="206"/>
      <c r="AC12" s="206"/>
      <c r="AD12" s="206"/>
      <c r="AE12" s="206" t="s">
        <v>94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07"/>
      <c r="B13" s="213"/>
      <c r="C13" s="244" t="s">
        <v>95</v>
      </c>
      <c r="D13" s="217"/>
      <c r="E13" s="221"/>
      <c r="F13" s="274"/>
      <c r="G13" s="274"/>
      <c r="H13" s="274"/>
      <c r="I13" s="274"/>
      <c r="J13" s="274"/>
      <c r="K13" s="223"/>
      <c r="L13" s="223"/>
      <c r="M13" s="223"/>
      <c r="N13" s="215"/>
      <c r="O13" s="215"/>
      <c r="P13" s="215"/>
      <c r="Q13" s="215"/>
      <c r="R13" s="215"/>
      <c r="S13" s="215"/>
      <c r="T13" s="216"/>
      <c r="U13" s="215"/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96</v>
      </c>
      <c r="AF13" s="206">
        <v>0</v>
      </c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07">
        <v>4</v>
      </c>
      <c r="B14" s="213" t="s">
        <v>99</v>
      </c>
      <c r="C14" s="243" t="s">
        <v>100</v>
      </c>
      <c r="D14" s="215" t="s">
        <v>93</v>
      </c>
      <c r="E14" s="220">
        <v>1</v>
      </c>
      <c r="F14" s="273"/>
      <c r="G14" s="274">
        <f>ROUND(E14*F14,2)</f>
        <v>0</v>
      </c>
      <c r="H14" s="273"/>
      <c r="I14" s="274">
        <f>ROUND(E14*H14,2)</f>
        <v>0</v>
      </c>
      <c r="J14" s="273"/>
      <c r="K14" s="223">
        <f>ROUND(E14*J14,2)</f>
        <v>0</v>
      </c>
      <c r="L14" s="223">
        <v>10</v>
      </c>
      <c r="M14" s="223">
        <f>G14*(1+L14/100)</f>
        <v>0</v>
      </c>
      <c r="N14" s="215">
        <v>0</v>
      </c>
      <c r="O14" s="215">
        <f>ROUND(E14*N14,5)</f>
        <v>0</v>
      </c>
      <c r="P14" s="215">
        <v>0</v>
      </c>
      <c r="Q14" s="215">
        <f>ROUND(E14*P14,5)</f>
        <v>0</v>
      </c>
      <c r="R14" s="215"/>
      <c r="S14" s="215"/>
      <c r="T14" s="216">
        <v>0</v>
      </c>
      <c r="U14" s="215">
        <f>ROUND(E14*T14,2)</f>
        <v>0</v>
      </c>
      <c r="V14" s="206"/>
      <c r="W14" s="206"/>
      <c r="X14" s="206"/>
      <c r="Y14" s="206"/>
      <c r="Z14" s="206"/>
      <c r="AA14" s="206"/>
      <c r="AB14" s="206"/>
      <c r="AC14" s="206"/>
      <c r="AD14" s="206"/>
      <c r="AE14" s="206" t="s">
        <v>94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07"/>
      <c r="B15" s="213"/>
      <c r="C15" s="244" t="s">
        <v>95</v>
      </c>
      <c r="D15" s="217"/>
      <c r="E15" s="221"/>
      <c r="F15" s="274"/>
      <c r="G15" s="274"/>
      <c r="H15" s="274"/>
      <c r="I15" s="274"/>
      <c r="J15" s="274"/>
      <c r="K15" s="223"/>
      <c r="L15" s="223"/>
      <c r="M15" s="223"/>
      <c r="N15" s="215"/>
      <c r="O15" s="215"/>
      <c r="P15" s="215"/>
      <c r="Q15" s="215"/>
      <c r="R15" s="215"/>
      <c r="S15" s="215"/>
      <c r="T15" s="216"/>
      <c r="U15" s="215"/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96</v>
      </c>
      <c r="AF15" s="206">
        <v>0</v>
      </c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07">
        <v>5</v>
      </c>
      <c r="B16" s="213" t="s">
        <v>101</v>
      </c>
      <c r="C16" s="243" t="s">
        <v>102</v>
      </c>
      <c r="D16" s="215" t="s">
        <v>89</v>
      </c>
      <c r="E16" s="220">
        <v>15</v>
      </c>
      <c r="F16" s="273"/>
      <c r="G16" s="274">
        <f>ROUND(E16*F16,2)</f>
        <v>0</v>
      </c>
      <c r="H16" s="273"/>
      <c r="I16" s="274">
        <f>ROUND(E16*H16,2)</f>
        <v>0</v>
      </c>
      <c r="J16" s="273"/>
      <c r="K16" s="223">
        <f>ROUND(E16*J16,2)</f>
        <v>0</v>
      </c>
      <c r="L16" s="223">
        <v>10</v>
      </c>
      <c r="M16" s="223">
        <f>G16*(1+L16/100)</f>
        <v>0</v>
      </c>
      <c r="N16" s="215">
        <v>0</v>
      </c>
      <c r="O16" s="215">
        <f>ROUND(E16*N16,5)</f>
        <v>0</v>
      </c>
      <c r="P16" s="215">
        <v>0</v>
      </c>
      <c r="Q16" s="215">
        <f>ROUND(E16*P16,5)</f>
        <v>0</v>
      </c>
      <c r="R16" s="215"/>
      <c r="S16" s="215"/>
      <c r="T16" s="216">
        <v>1.82</v>
      </c>
      <c r="U16" s="215">
        <f>ROUND(E16*T16,2)</f>
        <v>27.3</v>
      </c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90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07">
        <v>6</v>
      </c>
      <c r="B17" s="213" t="s">
        <v>103</v>
      </c>
      <c r="C17" s="243" t="s">
        <v>104</v>
      </c>
      <c r="D17" s="215" t="s">
        <v>93</v>
      </c>
      <c r="E17" s="220">
        <v>13</v>
      </c>
      <c r="F17" s="273"/>
      <c r="G17" s="274">
        <f>ROUND(E17*F17,2)</f>
        <v>0</v>
      </c>
      <c r="H17" s="273"/>
      <c r="I17" s="274">
        <f>ROUND(E17*H17,2)</f>
        <v>0</v>
      </c>
      <c r="J17" s="273"/>
      <c r="K17" s="223">
        <f>ROUND(E17*J17,2)</f>
        <v>0</v>
      </c>
      <c r="L17" s="223">
        <v>10</v>
      </c>
      <c r="M17" s="223">
        <f>G17*(1+L17/100)</f>
        <v>0</v>
      </c>
      <c r="N17" s="215">
        <v>0</v>
      </c>
      <c r="O17" s="215">
        <f>ROUND(E17*N17,5)</f>
        <v>0</v>
      </c>
      <c r="P17" s="215">
        <v>0</v>
      </c>
      <c r="Q17" s="215">
        <f>ROUND(E17*P17,5)</f>
        <v>0</v>
      </c>
      <c r="R17" s="215"/>
      <c r="S17" s="215"/>
      <c r="T17" s="216">
        <v>0</v>
      </c>
      <c r="U17" s="215">
        <f>ROUND(E17*T17,2)</f>
        <v>0</v>
      </c>
      <c r="V17" s="206"/>
      <c r="W17" s="206"/>
      <c r="X17" s="206"/>
      <c r="Y17" s="206"/>
      <c r="Z17" s="206"/>
      <c r="AA17" s="206"/>
      <c r="AB17" s="206"/>
      <c r="AC17" s="206"/>
      <c r="AD17" s="206"/>
      <c r="AE17" s="206" t="s">
        <v>94</v>
      </c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07"/>
      <c r="B18" s="213"/>
      <c r="C18" s="244" t="s">
        <v>105</v>
      </c>
      <c r="D18" s="217"/>
      <c r="E18" s="221"/>
      <c r="F18" s="274"/>
      <c r="G18" s="274"/>
      <c r="H18" s="274"/>
      <c r="I18" s="274"/>
      <c r="J18" s="274"/>
      <c r="K18" s="223"/>
      <c r="L18" s="223"/>
      <c r="M18" s="223"/>
      <c r="N18" s="215"/>
      <c r="O18" s="215"/>
      <c r="P18" s="215"/>
      <c r="Q18" s="215"/>
      <c r="R18" s="215"/>
      <c r="S18" s="215"/>
      <c r="T18" s="216"/>
      <c r="U18" s="215"/>
      <c r="V18" s="206"/>
      <c r="W18" s="206"/>
      <c r="X18" s="206"/>
      <c r="Y18" s="206"/>
      <c r="Z18" s="206"/>
      <c r="AA18" s="206"/>
      <c r="AB18" s="206"/>
      <c r="AC18" s="206"/>
      <c r="AD18" s="206"/>
      <c r="AE18" s="206" t="s">
        <v>96</v>
      </c>
      <c r="AF18" s="206">
        <v>0</v>
      </c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ht="22.5" outlineLevel="1" x14ac:dyDescent="0.2">
      <c r="A19" s="207">
        <v>7</v>
      </c>
      <c r="B19" s="213" t="s">
        <v>106</v>
      </c>
      <c r="C19" s="243" t="s">
        <v>107</v>
      </c>
      <c r="D19" s="215" t="s">
        <v>93</v>
      </c>
      <c r="E19" s="220">
        <v>1</v>
      </c>
      <c r="F19" s="273"/>
      <c r="G19" s="274">
        <f>ROUND(E19*F19,2)</f>
        <v>0</v>
      </c>
      <c r="H19" s="273"/>
      <c r="I19" s="274">
        <f>ROUND(E19*H19,2)</f>
        <v>0</v>
      </c>
      <c r="J19" s="273"/>
      <c r="K19" s="223">
        <f>ROUND(E19*J19,2)</f>
        <v>0</v>
      </c>
      <c r="L19" s="223">
        <v>10</v>
      </c>
      <c r="M19" s="223">
        <f>G19*(1+L19/100)</f>
        <v>0</v>
      </c>
      <c r="N19" s="215">
        <v>0</v>
      </c>
      <c r="O19" s="215">
        <f>ROUND(E19*N19,5)</f>
        <v>0</v>
      </c>
      <c r="P19" s="215">
        <v>0</v>
      </c>
      <c r="Q19" s="215">
        <f>ROUND(E19*P19,5)</f>
        <v>0</v>
      </c>
      <c r="R19" s="215"/>
      <c r="S19" s="215"/>
      <c r="T19" s="216">
        <v>0</v>
      </c>
      <c r="U19" s="215">
        <f>ROUND(E19*T19,2)</f>
        <v>0</v>
      </c>
      <c r="V19" s="206"/>
      <c r="W19" s="206"/>
      <c r="X19" s="206"/>
      <c r="Y19" s="206"/>
      <c r="Z19" s="206"/>
      <c r="AA19" s="206"/>
      <c r="AB19" s="206"/>
      <c r="AC19" s="206"/>
      <c r="AD19" s="206"/>
      <c r="AE19" s="206" t="s">
        <v>94</v>
      </c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07"/>
      <c r="B20" s="213"/>
      <c r="C20" s="244" t="s">
        <v>105</v>
      </c>
      <c r="D20" s="217"/>
      <c r="E20" s="221"/>
      <c r="F20" s="274"/>
      <c r="G20" s="274"/>
      <c r="H20" s="274"/>
      <c r="I20" s="274"/>
      <c r="J20" s="274"/>
      <c r="K20" s="223"/>
      <c r="L20" s="223"/>
      <c r="M20" s="223"/>
      <c r="N20" s="215"/>
      <c r="O20" s="215"/>
      <c r="P20" s="215"/>
      <c r="Q20" s="215"/>
      <c r="R20" s="215"/>
      <c r="S20" s="215"/>
      <c r="T20" s="216"/>
      <c r="U20" s="215"/>
      <c r="V20" s="206"/>
      <c r="W20" s="206"/>
      <c r="X20" s="206"/>
      <c r="Y20" s="206"/>
      <c r="Z20" s="206"/>
      <c r="AA20" s="206"/>
      <c r="AB20" s="206"/>
      <c r="AC20" s="206"/>
      <c r="AD20" s="206"/>
      <c r="AE20" s="206" t="s">
        <v>96</v>
      </c>
      <c r="AF20" s="206">
        <v>0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22.5" outlineLevel="1" x14ac:dyDescent="0.2">
      <c r="A21" s="207">
        <v>8</v>
      </c>
      <c r="B21" s="213" t="s">
        <v>108</v>
      </c>
      <c r="C21" s="243" t="s">
        <v>109</v>
      </c>
      <c r="D21" s="215" t="s">
        <v>93</v>
      </c>
      <c r="E21" s="220">
        <v>1</v>
      </c>
      <c r="F21" s="273"/>
      <c r="G21" s="274">
        <f>ROUND(E21*F21,2)</f>
        <v>0</v>
      </c>
      <c r="H21" s="273"/>
      <c r="I21" s="274">
        <f>ROUND(E21*H21,2)</f>
        <v>0</v>
      </c>
      <c r="J21" s="273"/>
      <c r="K21" s="223">
        <f>ROUND(E21*J21,2)</f>
        <v>0</v>
      </c>
      <c r="L21" s="223">
        <v>10</v>
      </c>
      <c r="M21" s="223">
        <f>G21*(1+L21/100)</f>
        <v>0</v>
      </c>
      <c r="N21" s="215">
        <v>0</v>
      </c>
      <c r="O21" s="215">
        <f>ROUND(E21*N21,5)</f>
        <v>0</v>
      </c>
      <c r="P21" s="215">
        <v>0</v>
      </c>
      <c r="Q21" s="215">
        <f>ROUND(E21*P21,5)</f>
        <v>0</v>
      </c>
      <c r="R21" s="215"/>
      <c r="S21" s="215"/>
      <c r="T21" s="216">
        <v>0</v>
      </c>
      <c r="U21" s="215">
        <f>ROUND(E21*T21,2)</f>
        <v>0</v>
      </c>
      <c r="V21" s="206"/>
      <c r="W21" s="206"/>
      <c r="X21" s="206"/>
      <c r="Y21" s="206"/>
      <c r="Z21" s="206"/>
      <c r="AA21" s="206"/>
      <c r="AB21" s="206"/>
      <c r="AC21" s="206"/>
      <c r="AD21" s="206"/>
      <c r="AE21" s="206" t="s">
        <v>94</v>
      </c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07"/>
      <c r="B22" s="213"/>
      <c r="C22" s="244" t="s">
        <v>105</v>
      </c>
      <c r="D22" s="217"/>
      <c r="E22" s="221"/>
      <c r="F22" s="274"/>
      <c r="G22" s="274"/>
      <c r="H22" s="274"/>
      <c r="I22" s="274"/>
      <c r="J22" s="274"/>
      <c r="K22" s="223"/>
      <c r="L22" s="223"/>
      <c r="M22" s="223"/>
      <c r="N22" s="215"/>
      <c r="O22" s="215"/>
      <c r="P22" s="215"/>
      <c r="Q22" s="215"/>
      <c r="R22" s="215"/>
      <c r="S22" s="215"/>
      <c r="T22" s="216"/>
      <c r="U22" s="215"/>
      <c r="V22" s="206"/>
      <c r="W22" s="206"/>
      <c r="X22" s="206"/>
      <c r="Y22" s="206"/>
      <c r="Z22" s="206"/>
      <c r="AA22" s="206"/>
      <c r="AB22" s="206"/>
      <c r="AC22" s="206"/>
      <c r="AD22" s="206"/>
      <c r="AE22" s="206" t="s">
        <v>96</v>
      </c>
      <c r="AF22" s="206">
        <v>0</v>
      </c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07">
        <v>9</v>
      </c>
      <c r="B23" s="213" t="s">
        <v>110</v>
      </c>
      <c r="C23" s="243" t="s">
        <v>111</v>
      </c>
      <c r="D23" s="215" t="s">
        <v>89</v>
      </c>
      <c r="E23" s="220">
        <v>37</v>
      </c>
      <c r="F23" s="273"/>
      <c r="G23" s="274">
        <f>ROUND(E23*F23,2)</f>
        <v>0</v>
      </c>
      <c r="H23" s="273"/>
      <c r="I23" s="274">
        <f>ROUND(E23*H23,2)</f>
        <v>0</v>
      </c>
      <c r="J23" s="273"/>
      <c r="K23" s="223">
        <f>ROUND(E23*J23,2)</f>
        <v>0</v>
      </c>
      <c r="L23" s="223">
        <v>10</v>
      </c>
      <c r="M23" s="223">
        <f>G23*(1+L23/100)</f>
        <v>0</v>
      </c>
      <c r="N23" s="215">
        <v>0</v>
      </c>
      <c r="O23" s="215">
        <f>ROUND(E23*N23,5)</f>
        <v>0</v>
      </c>
      <c r="P23" s="215">
        <v>0</v>
      </c>
      <c r="Q23" s="215">
        <f>ROUND(E23*P23,5)</f>
        <v>0</v>
      </c>
      <c r="R23" s="215"/>
      <c r="S23" s="215"/>
      <c r="T23" s="216">
        <v>3.42</v>
      </c>
      <c r="U23" s="215">
        <f>ROUND(E23*T23,2)</f>
        <v>126.54</v>
      </c>
      <c r="V23" s="206"/>
      <c r="W23" s="206"/>
      <c r="X23" s="206"/>
      <c r="Y23" s="206"/>
      <c r="Z23" s="206"/>
      <c r="AA23" s="206"/>
      <c r="AB23" s="206"/>
      <c r="AC23" s="206"/>
      <c r="AD23" s="206"/>
      <c r="AE23" s="206" t="s">
        <v>90</v>
      </c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07">
        <v>10</v>
      </c>
      <c r="B24" s="213" t="s">
        <v>112</v>
      </c>
      <c r="C24" s="243" t="s">
        <v>113</v>
      </c>
      <c r="D24" s="215" t="s">
        <v>93</v>
      </c>
      <c r="E24" s="220">
        <v>14</v>
      </c>
      <c r="F24" s="273"/>
      <c r="G24" s="274">
        <f>ROUND(E24*F24,2)</f>
        <v>0</v>
      </c>
      <c r="H24" s="273"/>
      <c r="I24" s="274">
        <f>ROUND(E24*H24,2)</f>
        <v>0</v>
      </c>
      <c r="J24" s="273"/>
      <c r="K24" s="223">
        <f>ROUND(E24*J24,2)</f>
        <v>0</v>
      </c>
      <c r="L24" s="223">
        <v>10</v>
      </c>
      <c r="M24" s="223">
        <f>G24*(1+L24/100)</f>
        <v>0</v>
      </c>
      <c r="N24" s="215">
        <v>0</v>
      </c>
      <c r="O24" s="215">
        <f>ROUND(E24*N24,5)</f>
        <v>0</v>
      </c>
      <c r="P24" s="215">
        <v>0</v>
      </c>
      <c r="Q24" s="215">
        <f>ROUND(E24*P24,5)</f>
        <v>0</v>
      </c>
      <c r="R24" s="215"/>
      <c r="S24" s="215"/>
      <c r="T24" s="216">
        <v>0</v>
      </c>
      <c r="U24" s="215">
        <f>ROUND(E24*T24,2)</f>
        <v>0</v>
      </c>
      <c r="V24" s="206"/>
      <c r="W24" s="206"/>
      <c r="X24" s="206"/>
      <c r="Y24" s="206"/>
      <c r="Z24" s="206"/>
      <c r="AA24" s="206"/>
      <c r="AB24" s="206"/>
      <c r="AC24" s="206"/>
      <c r="AD24" s="206"/>
      <c r="AE24" s="206" t="s">
        <v>94</v>
      </c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07"/>
      <c r="B25" s="213"/>
      <c r="C25" s="244" t="s">
        <v>114</v>
      </c>
      <c r="D25" s="217"/>
      <c r="E25" s="221"/>
      <c r="F25" s="274"/>
      <c r="G25" s="274"/>
      <c r="H25" s="274"/>
      <c r="I25" s="274"/>
      <c r="J25" s="274"/>
      <c r="K25" s="223"/>
      <c r="L25" s="223"/>
      <c r="M25" s="223"/>
      <c r="N25" s="215"/>
      <c r="O25" s="215"/>
      <c r="P25" s="215"/>
      <c r="Q25" s="215"/>
      <c r="R25" s="215"/>
      <c r="S25" s="215"/>
      <c r="T25" s="216"/>
      <c r="U25" s="215"/>
      <c r="V25" s="206"/>
      <c r="W25" s="206"/>
      <c r="X25" s="206"/>
      <c r="Y25" s="206"/>
      <c r="Z25" s="206"/>
      <c r="AA25" s="206"/>
      <c r="AB25" s="206"/>
      <c r="AC25" s="206"/>
      <c r="AD25" s="206"/>
      <c r="AE25" s="206" t="s">
        <v>96</v>
      </c>
      <c r="AF25" s="206">
        <v>0</v>
      </c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07">
        <v>11</v>
      </c>
      <c r="B26" s="213" t="s">
        <v>115</v>
      </c>
      <c r="C26" s="243" t="s">
        <v>116</v>
      </c>
      <c r="D26" s="215" t="s">
        <v>93</v>
      </c>
      <c r="E26" s="220">
        <v>23</v>
      </c>
      <c r="F26" s="273"/>
      <c r="G26" s="274">
        <f>ROUND(E26*F26,2)</f>
        <v>0</v>
      </c>
      <c r="H26" s="273"/>
      <c r="I26" s="274">
        <f>ROUND(E26*H26,2)</f>
        <v>0</v>
      </c>
      <c r="J26" s="273"/>
      <c r="K26" s="223">
        <f>ROUND(E26*J26,2)</f>
        <v>0</v>
      </c>
      <c r="L26" s="223">
        <v>10</v>
      </c>
      <c r="M26" s="223">
        <f>G26*(1+L26/100)</f>
        <v>0</v>
      </c>
      <c r="N26" s="215">
        <v>0</v>
      </c>
      <c r="O26" s="215">
        <f>ROUND(E26*N26,5)</f>
        <v>0</v>
      </c>
      <c r="P26" s="215">
        <v>0</v>
      </c>
      <c r="Q26" s="215">
        <f>ROUND(E26*P26,5)</f>
        <v>0</v>
      </c>
      <c r="R26" s="215"/>
      <c r="S26" s="215"/>
      <c r="T26" s="216">
        <v>0</v>
      </c>
      <c r="U26" s="215">
        <f>ROUND(E26*T26,2)</f>
        <v>0</v>
      </c>
      <c r="V26" s="206"/>
      <c r="W26" s="206"/>
      <c r="X26" s="206"/>
      <c r="Y26" s="206"/>
      <c r="Z26" s="206"/>
      <c r="AA26" s="206"/>
      <c r="AB26" s="206"/>
      <c r="AC26" s="206"/>
      <c r="AD26" s="206"/>
      <c r="AE26" s="206" t="s">
        <v>94</v>
      </c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07"/>
      <c r="B27" s="213"/>
      <c r="C27" s="244" t="s">
        <v>114</v>
      </c>
      <c r="D27" s="217"/>
      <c r="E27" s="221"/>
      <c r="F27" s="274"/>
      <c r="G27" s="274"/>
      <c r="H27" s="274"/>
      <c r="I27" s="274"/>
      <c r="J27" s="274"/>
      <c r="K27" s="223"/>
      <c r="L27" s="223"/>
      <c r="M27" s="223"/>
      <c r="N27" s="215"/>
      <c r="O27" s="215"/>
      <c r="P27" s="215"/>
      <c r="Q27" s="215"/>
      <c r="R27" s="215"/>
      <c r="S27" s="215"/>
      <c r="T27" s="216"/>
      <c r="U27" s="215"/>
      <c r="V27" s="206"/>
      <c r="W27" s="206"/>
      <c r="X27" s="206"/>
      <c r="Y27" s="206"/>
      <c r="Z27" s="206"/>
      <c r="AA27" s="206"/>
      <c r="AB27" s="206"/>
      <c r="AC27" s="206"/>
      <c r="AD27" s="206"/>
      <c r="AE27" s="206" t="s">
        <v>96</v>
      </c>
      <c r="AF27" s="206">
        <v>0</v>
      </c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07">
        <v>12</v>
      </c>
      <c r="B28" s="213" t="s">
        <v>117</v>
      </c>
      <c r="C28" s="243" t="s">
        <v>118</v>
      </c>
      <c r="D28" s="215" t="s">
        <v>89</v>
      </c>
      <c r="E28" s="220">
        <v>37</v>
      </c>
      <c r="F28" s="273"/>
      <c r="G28" s="274">
        <f>ROUND(E28*F28,2)</f>
        <v>0</v>
      </c>
      <c r="H28" s="273"/>
      <c r="I28" s="274">
        <f>ROUND(E28*H28,2)</f>
        <v>0</v>
      </c>
      <c r="J28" s="273"/>
      <c r="K28" s="223">
        <f>ROUND(E28*J28,2)</f>
        <v>0</v>
      </c>
      <c r="L28" s="223">
        <v>10</v>
      </c>
      <c r="M28" s="223">
        <f>G28*(1+L28/100)</f>
        <v>0</v>
      </c>
      <c r="N28" s="215">
        <v>0</v>
      </c>
      <c r="O28" s="215">
        <f>ROUND(E28*N28,5)</f>
        <v>0</v>
      </c>
      <c r="P28" s="215">
        <v>0</v>
      </c>
      <c r="Q28" s="215">
        <f>ROUND(E28*P28,5)</f>
        <v>0</v>
      </c>
      <c r="R28" s="215"/>
      <c r="S28" s="215"/>
      <c r="T28" s="216">
        <v>1.42</v>
      </c>
      <c r="U28" s="215">
        <f>ROUND(E28*T28,2)</f>
        <v>52.54</v>
      </c>
      <c r="V28" s="206"/>
      <c r="W28" s="206"/>
      <c r="X28" s="206"/>
      <c r="Y28" s="206"/>
      <c r="Z28" s="206"/>
      <c r="AA28" s="206"/>
      <c r="AB28" s="206"/>
      <c r="AC28" s="206"/>
      <c r="AD28" s="206"/>
      <c r="AE28" s="206" t="s">
        <v>90</v>
      </c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07">
        <v>13</v>
      </c>
      <c r="B29" s="213" t="s">
        <v>119</v>
      </c>
      <c r="C29" s="243" t="s">
        <v>120</v>
      </c>
      <c r="D29" s="215" t="s">
        <v>89</v>
      </c>
      <c r="E29" s="220">
        <v>32</v>
      </c>
      <c r="F29" s="273"/>
      <c r="G29" s="274">
        <f>ROUND(E29*F29,2)</f>
        <v>0</v>
      </c>
      <c r="H29" s="273"/>
      <c r="I29" s="274">
        <f>ROUND(E29*H29,2)</f>
        <v>0</v>
      </c>
      <c r="J29" s="273"/>
      <c r="K29" s="223">
        <f>ROUND(E29*J29,2)</f>
        <v>0</v>
      </c>
      <c r="L29" s="223">
        <v>10</v>
      </c>
      <c r="M29" s="223">
        <f>G29*(1+L29/100)</f>
        <v>0</v>
      </c>
      <c r="N29" s="215">
        <v>0</v>
      </c>
      <c r="O29" s="215">
        <f>ROUND(E29*N29,5)</f>
        <v>0</v>
      </c>
      <c r="P29" s="215">
        <v>0</v>
      </c>
      <c r="Q29" s="215">
        <f>ROUND(E29*P29,5)</f>
        <v>0</v>
      </c>
      <c r="R29" s="215"/>
      <c r="S29" s="215"/>
      <c r="T29" s="216">
        <v>0</v>
      </c>
      <c r="U29" s="215">
        <f>ROUND(E29*T29,2)</f>
        <v>0</v>
      </c>
      <c r="V29" s="206"/>
      <c r="W29" s="206"/>
      <c r="X29" s="206"/>
      <c r="Y29" s="206"/>
      <c r="Z29" s="206"/>
      <c r="AA29" s="206"/>
      <c r="AB29" s="206"/>
      <c r="AC29" s="206"/>
      <c r="AD29" s="206"/>
      <c r="AE29" s="206" t="s">
        <v>94</v>
      </c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07"/>
      <c r="B30" s="213"/>
      <c r="C30" s="244" t="s">
        <v>121</v>
      </c>
      <c r="D30" s="217"/>
      <c r="E30" s="221"/>
      <c r="F30" s="274"/>
      <c r="G30" s="274"/>
      <c r="H30" s="274"/>
      <c r="I30" s="274"/>
      <c r="J30" s="274"/>
      <c r="K30" s="223"/>
      <c r="L30" s="223"/>
      <c r="M30" s="223"/>
      <c r="N30" s="215"/>
      <c r="O30" s="215"/>
      <c r="P30" s="215"/>
      <c r="Q30" s="215"/>
      <c r="R30" s="215"/>
      <c r="S30" s="215"/>
      <c r="T30" s="216"/>
      <c r="U30" s="215"/>
      <c r="V30" s="206"/>
      <c r="W30" s="206"/>
      <c r="X30" s="206"/>
      <c r="Y30" s="206"/>
      <c r="Z30" s="206"/>
      <c r="AA30" s="206"/>
      <c r="AB30" s="206"/>
      <c r="AC30" s="206"/>
      <c r="AD30" s="206"/>
      <c r="AE30" s="206" t="s">
        <v>96</v>
      </c>
      <c r="AF30" s="206">
        <v>0</v>
      </c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ht="22.5" outlineLevel="1" x14ac:dyDescent="0.2">
      <c r="A31" s="207">
        <v>14</v>
      </c>
      <c r="B31" s="213" t="s">
        <v>122</v>
      </c>
      <c r="C31" s="243" t="s">
        <v>123</v>
      </c>
      <c r="D31" s="215" t="s">
        <v>89</v>
      </c>
      <c r="E31" s="220">
        <v>5</v>
      </c>
      <c r="F31" s="273"/>
      <c r="G31" s="274">
        <f>ROUND(E31*F31,2)</f>
        <v>0</v>
      </c>
      <c r="H31" s="273"/>
      <c r="I31" s="274">
        <f>ROUND(E31*H31,2)</f>
        <v>0</v>
      </c>
      <c r="J31" s="273"/>
      <c r="K31" s="223">
        <f>ROUND(E31*J31,2)</f>
        <v>0</v>
      </c>
      <c r="L31" s="223">
        <v>10</v>
      </c>
      <c r="M31" s="223">
        <f>G31*(1+L31/100)</f>
        <v>0</v>
      </c>
      <c r="N31" s="215">
        <v>0</v>
      </c>
      <c r="O31" s="215">
        <f>ROUND(E31*N31,5)</f>
        <v>0</v>
      </c>
      <c r="P31" s="215">
        <v>0</v>
      </c>
      <c r="Q31" s="215">
        <f>ROUND(E31*P31,5)</f>
        <v>0</v>
      </c>
      <c r="R31" s="215"/>
      <c r="S31" s="215"/>
      <c r="T31" s="216">
        <v>0</v>
      </c>
      <c r="U31" s="215">
        <f>ROUND(E31*T31,2)</f>
        <v>0</v>
      </c>
      <c r="V31" s="206"/>
      <c r="W31" s="206"/>
      <c r="X31" s="206"/>
      <c r="Y31" s="206"/>
      <c r="Z31" s="206"/>
      <c r="AA31" s="206"/>
      <c r="AB31" s="206"/>
      <c r="AC31" s="206"/>
      <c r="AD31" s="206"/>
      <c r="AE31" s="206" t="s">
        <v>94</v>
      </c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07"/>
      <c r="B32" s="213"/>
      <c r="C32" s="244" t="s">
        <v>121</v>
      </c>
      <c r="D32" s="217"/>
      <c r="E32" s="221"/>
      <c r="F32" s="274"/>
      <c r="G32" s="274"/>
      <c r="H32" s="274"/>
      <c r="I32" s="274"/>
      <c r="J32" s="274"/>
      <c r="K32" s="223"/>
      <c r="L32" s="223"/>
      <c r="M32" s="223"/>
      <c r="N32" s="215"/>
      <c r="O32" s="215"/>
      <c r="P32" s="215"/>
      <c r="Q32" s="215"/>
      <c r="R32" s="215"/>
      <c r="S32" s="215"/>
      <c r="T32" s="216"/>
      <c r="U32" s="215"/>
      <c r="V32" s="206"/>
      <c r="W32" s="206"/>
      <c r="X32" s="206"/>
      <c r="Y32" s="206"/>
      <c r="Z32" s="206"/>
      <c r="AA32" s="206"/>
      <c r="AB32" s="206"/>
      <c r="AC32" s="206"/>
      <c r="AD32" s="206"/>
      <c r="AE32" s="206" t="s">
        <v>96</v>
      </c>
      <c r="AF32" s="206">
        <v>0</v>
      </c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07">
        <v>15</v>
      </c>
      <c r="B33" s="213" t="s">
        <v>124</v>
      </c>
      <c r="C33" s="243" t="s">
        <v>125</v>
      </c>
      <c r="D33" s="215" t="s">
        <v>89</v>
      </c>
      <c r="E33" s="220">
        <v>37</v>
      </c>
      <c r="F33" s="273"/>
      <c r="G33" s="274">
        <f>ROUND(E33*F33,2)</f>
        <v>0</v>
      </c>
      <c r="H33" s="273"/>
      <c r="I33" s="274">
        <f>ROUND(E33*H33,2)</f>
        <v>0</v>
      </c>
      <c r="J33" s="273"/>
      <c r="K33" s="223">
        <f>ROUND(E33*J33,2)</f>
        <v>0</v>
      </c>
      <c r="L33" s="223">
        <v>10</v>
      </c>
      <c r="M33" s="223">
        <f>G33*(1+L33/100)</f>
        <v>0</v>
      </c>
      <c r="N33" s="215">
        <v>0</v>
      </c>
      <c r="O33" s="215">
        <f>ROUND(E33*N33,5)</f>
        <v>0</v>
      </c>
      <c r="P33" s="215">
        <v>0</v>
      </c>
      <c r="Q33" s="215">
        <f>ROUND(E33*P33,5)</f>
        <v>0</v>
      </c>
      <c r="R33" s="215"/>
      <c r="S33" s="215"/>
      <c r="T33" s="216">
        <v>0</v>
      </c>
      <c r="U33" s="215">
        <f>ROUND(E33*T33,2)</f>
        <v>0</v>
      </c>
      <c r="V33" s="206"/>
      <c r="W33" s="206"/>
      <c r="X33" s="206"/>
      <c r="Y33" s="206"/>
      <c r="Z33" s="206"/>
      <c r="AA33" s="206"/>
      <c r="AB33" s="206"/>
      <c r="AC33" s="206"/>
      <c r="AD33" s="206"/>
      <c r="AE33" s="206" t="s">
        <v>90</v>
      </c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07">
        <v>16</v>
      </c>
      <c r="B34" s="213" t="s">
        <v>126</v>
      </c>
      <c r="C34" s="243" t="s">
        <v>127</v>
      </c>
      <c r="D34" s="215" t="s">
        <v>89</v>
      </c>
      <c r="E34" s="220">
        <v>37</v>
      </c>
      <c r="F34" s="273"/>
      <c r="G34" s="274">
        <f>ROUND(E34*F34,2)</f>
        <v>0</v>
      </c>
      <c r="H34" s="273"/>
      <c r="I34" s="274">
        <f>ROUND(E34*H34,2)</f>
        <v>0</v>
      </c>
      <c r="J34" s="273"/>
      <c r="K34" s="223">
        <f>ROUND(E34*J34,2)</f>
        <v>0</v>
      </c>
      <c r="L34" s="223">
        <v>10</v>
      </c>
      <c r="M34" s="223">
        <f>G34*(1+L34/100)</f>
        <v>0</v>
      </c>
      <c r="N34" s="215">
        <v>0</v>
      </c>
      <c r="O34" s="215">
        <f>ROUND(E34*N34,5)</f>
        <v>0</v>
      </c>
      <c r="P34" s="215">
        <v>0</v>
      </c>
      <c r="Q34" s="215">
        <f>ROUND(E34*P34,5)</f>
        <v>0</v>
      </c>
      <c r="R34" s="215"/>
      <c r="S34" s="215"/>
      <c r="T34" s="216">
        <v>0</v>
      </c>
      <c r="U34" s="215">
        <f>ROUND(E34*T34,2)</f>
        <v>0</v>
      </c>
      <c r="V34" s="206"/>
      <c r="W34" s="206"/>
      <c r="X34" s="206"/>
      <c r="Y34" s="206"/>
      <c r="Z34" s="206"/>
      <c r="AA34" s="206"/>
      <c r="AB34" s="206"/>
      <c r="AC34" s="206"/>
      <c r="AD34" s="206"/>
      <c r="AE34" s="206" t="s">
        <v>94</v>
      </c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07"/>
      <c r="B35" s="213"/>
      <c r="C35" s="244" t="s">
        <v>128</v>
      </c>
      <c r="D35" s="217"/>
      <c r="E35" s="221"/>
      <c r="F35" s="274"/>
      <c r="G35" s="274"/>
      <c r="H35" s="274"/>
      <c r="I35" s="274"/>
      <c r="J35" s="274"/>
      <c r="K35" s="223"/>
      <c r="L35" s="223"/>
      <c r="M35" s="223"/>
      <c r="N35" s="215"/>
      <c r="O35" s="215"/>
      <c r="P35" s="215"/>
      <c r="Q35" s="215"/>
      <c r="R35" s="215"/>
      <c r="S35" s="215"/>
      <c r="T35" s="216"/>
      <c r="U35" s="215"/>
      <c r="V35" s="206"/>
      <c r="W35" s="206"/>
      <c r="X35" s="206"/>
      <c r="Y35" s="206"/>
      <c r="Z35" s="206"/>
      <c r="AA35" s="206"/>
      <c r="AB35" s="206"/>
      <c r="AC35" s="206"/>
      <c r="AD35" s="206"/>
      <c r="AE35" s="206" t="s">
        <v>96</v>
      </c>
      <c r="AF35" s="206">
        <v>0</v>
      </c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07">
        <v>17</v>
      </c>
      <c r="B36" s="213" t="s">
        <v>129</v>
      </c>
      <c r="C36" s="243" t="s">
        <v>130</v>
      </c>
      <c r="D36" s="215" t="s">
        <v>131</v>
      </c>
      <c r="E36" s="220">
        <v>400</v>
      </c>
      <c r="F36" s="273"/>
      <c r="G36" s="274">
        <f>ROUND(E36*F36,2)</f>
        <v>0</v>
      </c>
      <c r="H36" s="273"/>
      <c r="I36" s="274">
        <f>ROUND(E36*H36,2)</f>
        <v>0</v>
      </c>
      <c r="J36" s="273"/>
      <c r="K36" s="223">
        <f>ROUND(E36*J36,2)</f>
        <v>0</v>
      </c>
      <c r="L36" s="223">
        <v>10</v>
      </c>
      <c r="M36" s="223">
        <f>G36*(1+L36/100)</f>
        <v>0</v>
      </c>
      <c r="N36" s="215">
        <v>1.7000000000000001E-4</v>
      </c>
      <c r="O36" s="215">
        <f>ROUND(E36*N36,5)</f>
        <v>6.8000000000000005E-2</v>
      </c>
      <c r="P36" s="215">
        <v>0</v>
      </c>
      <c r="Q36" s="215">
        <f>ROUND(E36*P36,5)</f>
        <v>0</v>
      </c>
      <c r="R36" s="215"/>
      <c r="S36" s="215"/>
      <c r="T36" s="216">
        <v>0.05</v>
      </c>
      <c r="U36" s="215">
        <f>ROUND(E36*T36,2)</f>
        <v>20</v>
      </c>
      <c r="V36" s="206"/>
      <c r="W36" s="206"/>
      <c r="X36" s="206"/>
      <c r="Y36" s="206"/>
      <c r="Z36" s="206"/>
      <c r="AA36" s="206"/>
      <c r="AB36" s="206"/>
      <c r="AC36" s="206"/>
      <c r="AD36" s="206"/>
      <c r="AE36" s="206" t="s">
        <v>90</v>
      </c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2.5" outlineLevel="1" x14ac:dyDescent="0.2">
      <c r="A37" s="207">
        <v>18</v>
      </c>
      <c r="B37" s="213" t="s">
        <v>132</v>
      </c>
      <c r="C37" s="243" t="s">
        <v>133</v>
      </c>
      <c r="D37" s="215" t="s">
        <v>131</v>
      </c>
      <c r="E37" s="220">
        <v>460</v>
      </c>
      <c r="F37" s="273"/>
      <c r="G37" s="274">
        <f>ROUND(E37*F37,2)</f>
        <v>0</v>
      </c>
      <c r="H37" s="273"/>
      <c r="I37" s="274">
        <f>ROUND(E37*H37,2)</f>
        <v>0</v>
      </c>
      <c r="J37" s="273"/>
      <c r="K37" s="223">
        <f>ROUND(E37*J37,2)</f>
        <v>0</v>
      </c>
      <c r="L37" s="223">
        <v>10</v>
      </c>
      <c r="M37" s="223">
        <f>G37*(1+L37/100)</f>
        <v>0</v>
      </c>
      <c r="N37" s="215">
        <v>9.3000000000000005E-4</v>
      </c>
      <c r="O37" s="215">
        <f>ROUND(E37*N37,5)</f>
        <v>0.42780000000000001</v>
      </c>
      <c r="P37" s="215">
        <v>0</v>
      </c>
      <c r="Q37" s="215">
        <f>ROUND(E37*P37,5)</f>
        <v>0</v>
      </c>
      <c r="R37" s="215"/>
      <c r="S37" s="215"/>
      <c r="T37" s="216">
        <v>7.4060000000000001E-2</v>
      </c>
      <c r="U37" s="215">
        <f>ROUND(E37*T37,2)</f>
        <v>34.07</v>
      </c>
      <c r="V37" s="206"/>
      <c r="W37" s="206"/>
      <c r="X37" s="206"/>
      <c r="Y37" s="206"/>
      <c r="Z37" s="206"/>
      <c r="AA37" s="206"/>
      <c r="AB37" s="206"/>
      <c r="AC37" s="206"/>
      <c r="AD37" s="206"/>
      <c r="AE37" s="206" t="s">
        <v>90</v>
      </c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07"/>
      <c r="B38" s="213"/>
      <c r="C38" s="244" t="s">
        <v>134</v>
      </c>
      <c r="D38" s="217"/>
      <c r="E38" s="221"/>
      <c r="F38" s="274"/>
      <c r="G38" s="274"/>
      <c r="H38" s="274"/>
      <c r="I38" s="274"/>
      <c r="J38" s="274"/>
      <c r="K38" s="223"/>
      <c r="L38" s="223"/>
      <c r="M38" s="223"/>
      <c r="N38" s="215"/>
      <c r="O38" s="215"/>
      <c r="P38" s="215"/>
      <c r="Q38" s="215"/>
      <c r="R38" s="215"/>
      <c r="S38" s="215"/>
      <c r="T38" s="216"/>
      <c r="U38" s="215"/>
      <c r="V38" s="206"/>
      <c r="W38" s="206"/>
      <c r="X38" s="206"/>
      <c r="Y38" s="206"/>
      <c r="Z38" s="206"/>
      <c r="AA38" s="206"/>
      <c r="AB38" s="206"/>
      <c r="AC38" s="206"/>
      <c r="AD38" s="206"/>
      <c r="AE38" s="206" t="s">
        <v>96</v>
      </c>
      <c r="AF38" s="206">
        <v>0</v>
      </c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ht="22.5" outlineLevel="1" x14ac:dyDescent="0.2">
      <c r="A39" s="207">
        <v>19</v>
      </c>
      <c r="B39" s="213" t="s">
        <v>132</v>
      </c>
      <c r="C39" s="243" t="s">
        <v>133</v>
      </c>
      <c r="D39" s="215" t="s">
        <v>131</v>
      </c>
      <c r="E39" s="220">
        <v>1790</v>
      </c>
      <c r="F39" s="273"/>
      <c r="G39" s="274">
        <f>ROUND(E39*F39,2)</f>
        <v>0</v>
      </c>
      <c r="H39" s="273"/>
      <c r="I39" s="274">
        <f>ROUND(E39*H39,2)</f>
        <v>0</v>
      </c>
      <c r="J39" s="273"/>
      <c r="K39" s="223">
        <f>ROUND(E39*J39,2)</f>
        <v>0</v>
      </c>
      <c r="L39" s="223">
        <v>10</v>
      </c>
      <c r="M39" s="223">
        <f>G39*(1+L39/100)</f>
        <v>0</v>
      </c>
      <c r="N39" s="215">
        <v>9.3000000000000005E-4</v>
      </c>
      <c r="O39" s="215">
        <f>ROUND(E39*N39,5)</f>
        <v>1.6647000000000001</v>
      </c>
      <c r="P39" s="215">
        <v>0</v>
      </c>
      <c r="Q39" s="215">
        <f>ROUND(E39*P39,5)</f>
        <v>0</v>
      </c>
      <c r="R39" s="215"/>
      <c r="S39" s="215"/>
      <c r="T39" s="216">
        <v>7.4060000000000001E-2</v>
      </c>
      <c r="U39" s="215">
        <f>ROUND(E39*T39,2)</f>
        <v>132.57</v>
      </c>
      <c r="V39" s="206"/>
      <c r="W39" s="206"/>
      <c r="X39" s="206"/>
      <c r="Y39" s="206"/>
      <c r="Z39" s="206"/>
      <c r="AA39" s="206"/>
      <c r="AB39" s="206"/>
      <c r="AC39" s="206"/>
      <c r="AD39" s="206"/>
      <c r="AE39" s="206" t="s">
        <v>90</v>
      </c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ht="22.5" outlineLevel="1" x14ac:dyDescent="0.2">
      <c r="A40" s="207">
        <v>20</v>
      </c>
      <c r="B40" s="213" t="s">
        <v>135</v>
      </c>
      <c r="C40" s="243" t="s">
        <v>136</v>
      </c>
      <c r="D40" s="215" t="s">
        <v>131</v>
      </c>
      <c r="E40" s="220">
        <v>520</v>
      </c>
      <c r="F40" s="273"/>
      <c r="G40" s="274">
        <f>ROUND(E40*F40,2)</f>
        <v>0</v>
      </c>
      <c r="H40" s="273"/>
      <c r="I40" s="274">
        <f>ROUND(E40*H40,2)</f>
        <v>0</v>
      </c>
      <c r="J40" s="273"/>
      <c r="K40" s="223">
        <f>ROUND(E40*J40,2)</f>
        <v>0</v>
      </c>
      <c r="L40" s="223">
        <v>10</v>
      </c>
      <c r="M40" s="223">
        <f>G40*(1+L40/100)</f>
        <v>0</v>
      </c>
      <c r="N40" s="215">
        <v>6.4000000000000005E-4</v>
      </c>
      <c r="O40" s="215">
        <f>ROUND(E40*N40,5)</f>
        <v>0.33279999999999998</v>
      </c>
      <c r="P40" s="215">
        <v>0</v>
      </c>
      <c r="Q40" s="215">
        <f>ROUND(E40*P40,5)</f>
        <v>0</v>
      </c>
      <c r="R40" s="215"/>
      <c r="S40" s="215"/>
      <c r="T40" s="216">
        <v>8.3510000000000001E-2</v>
      </c>
      <c r="U40" s="215">
        <f>ROUND(E40*T40,2)</f>
        <v>43.43</v>
      </c>
      <c r="V40" s="206"/>
      <c r="W40" s="206"/>
      <c r="X40" s="206"/>
      <c r="Y40" s="206"/>
      <c r="Z40" s="206"/>
      <c r="AA40" s="206"/>
      <c r="AB40" s="206"/>
      <c r="AC40" s="206"/>
      <c r="AD40" s="206"/>
      <c r="AE40" s="206" t="s">
        <v>90</v>
      </c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07"/>
      <c r="B41" s="213"/>
      <c r="C41" s="244" t="s">
        <v>137</v>
      </c>
      <c r="D41" s="217"/>
      <c r="E41" s="221"/>
      <c r="F41" s="274"/>
      <c r="G41" s="274"/>
      <c r="H41" s="274"/>
      <c r="I41" s="274"/>
      <c r="J41" s="274"/>
      <c r="K41" s="223"/>
      <c r="L41" s="223"/>
      <c r="M41" s="223"/>
      <c r="N41" s="215"/>
      <c r="O41" s="215"/>
      <c r="P41" s="215"/>
      <c r="Q41" s="215"/>
      <c r="R41" s="215"/>
      <c r="S41" s="215"/>
      <c r="T41" s="216"/>
      <c r="U41" s="215"/>
      <c r="V41" s="206"/>
      <c r="W41" s="206"/>
      <c r="X41" s="206"/>
      <c r="Y41" s="206"/>
      <c r="Z41" s="206"/>
      <c r="AA41" s="206"/>
      <c r="AB41" s="206"/>
      <c r="AC41" s="206"/>
      <c r="AD41" s="206"/>
      <c r="AE41" s="206" t="s">
        <v>96</v>
      </c>
      <c r="AF41" s="206">
        <v>0</v>
      </c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ht="22.5" outlineLevel="1" x14ac:dyDescent="0.2">
      <c r="A42" s="207">
        <v>21</v>
      </c>
      <c r="B42" s="213" t="s">
        <v>138</v>
      </c>
      <c r="C42" s="243" t="s">
        <v>139</v>
      </c>
      <c r="D42" s="215" t="s">
        <v>131</v>
      </c>
      <c r="E42" s="220">
        <v>1600</v>
      </c>
      <c r="F42" s="273"/>
      <c r="G42" s="274">
        <f>ROUND(E42*F42,2)</f>
        <v>0</v>
      </c>
      <c r="H42" s="273"/>
      <c r="I42" s="274">
        <f>ROUND(E42*H42,2)</f>
        <v>0</v>
      </c>
      <c r="J42" s="273"/>
      <c r="K42" s="223">
        <f>ROUND(E42*J42,2)</f>
        <v>0</v>
      </c>
      <c r="L42" s="223">
        <v>10</v>
      </c>
      <c r="M42" s="223">
        <f>G42*(1+L42/100)</f>
        <v>0</v>
      </c>
      <c r="N42" s="215">
        <v>9.8999999999999999E-4</v>
      </c>
      <c r="O42" s="215">
        <f>ROUND(E42*N42,5)</f>
        <v>1.5840000000000001</v>
      </c>
      <c r="P42" s="215">
        <v>0</v>
      </c>
      <c r="Q42" s="215">
        <f>ROUND(E42*P42,5)</f>
        <v>0</v>
      </c>
      <c r="R42" s="215"/>
      <c r="S42" s="215"/>
      <c r="T42" s="216">
        <v>0.08</v>
      </c>
      <c r="U42" s="215">
        <f>ROUND(E42*T42,2)</f>
        <v>128</v>
      </c>
      <c r="V42" s="206"/>
      <c r="W42" s="206"/>
      <c r="X42" s="206"/>
      <c r="Y42" s="206"/>
      <c r="Z42" s="206"/>
      <c r="AA42" s="206"/>
      <c r="AB42" s="206"/>
      <c r="AC42" s="206"/>
      <c r="AD42" s="206"/>
      <c r="AE42" s="206" t="s">
        <v>90</v>
      </c>
      <c r="AF42" s="206"/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07">
        <v>22</v>
      </c>
      <c r="B43" s="213" t="s">
        <v>140</v>
      </c>
      <c r="C43" s="243" t="s">
        <v>141</v>
      </c>
      <c r="D43" s="215" t="s">
        <v>89</v>
      </c>
      <c r="E43" s="220">
        <v>210</v>
      </c>
      <c r="F43" s="273"/>
      <c r="G43" s="274">
        <f>ROUND(E43*F43,2)</f>
        <v>0</v>
      </c>
      <c r="H43" s="273"/>
      <c r="I43" s="274">
        <f>ROUND(E43*H43,2)</f>
        <v>0</v>
      </c>
      <c r="J43" s="273"/>
      <c r="K43" s="223">
        <f>ROUND(E43*J43,2)</f>
        <v>0</v>
      </c>
      <c r="L43" s="223">
        <v>10</v>
      </c>
      <c r="M43" s="223">
        <f>G43*(1+L43/100)</f>
        <v>0</v>
      </c>
      <c r="N43" s="215">
        <v>1.1E-4</v>
      </c>
      <c r="O43" s="215">
        <f>ROUND(E43*N43,5)</f>
        <v>2.3099999999999999E-2</v>
      </c>
      <c r="P43" s="215">
        <v>0</v>
      </c>
      <c r="Q43" s="215">
        <f>ROUND(E43*P43,5)</f>
        <v>0</v>
      </c>
      <c r="R43" s="215"/>
      <c r="S43" s="215"/>
      <c r="T43" s="216">
        <v>0.24</v>
      </c>
      <c r="U43" s="215">
        <f>ROUND(E43*T43,2)</f>
        <v>50.4</v>
      </c>
      <c r="V43" s="206"/>
      <c r="W43" s="206"/>
      <c r="X43" s="206"/>
      <c r="Y43" s="206"/>
      <c r="Z43" s="206"/>
      <c r="AA43" s="206"/>
      <c r="AB43" s="206"/>
      <c r="AC43" s="206"/>
      <c r="AD43" s="206"/>
      <c r="AE43" s="206" t="s">
        <v>90</v>
      </c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ht="22.5" outlineLevel="1" x14ac:dyDescent="0.2">
      <c r="A44" s="207">
        <v>23</v>
      </c>
      <c r="B44" s="213" t="s">
        <v>142</v>
      </c>
      <c r="C44" s="243" t="s">
        <v>143</v>
      </c>
      <c r="D44" s="215" t="s">
        <v>89</v>
      </c>
      <c r="E44" s="220">
        <v>40</v>
      </c>
      <c r="F44" s="273"/>
      <c r="G44" s="274">
        <f>ROUND(E44*F44,2)</f>
        <v>0</v>
      </c>
      <c r="H44" s="273"/>
      <c r="I44" s="274">
        <f>ROUND(E44*H44,2)</f>
        <v>0</v>
      </c>
      <c r="J44" s="273"/>
      <c r="K44" s="223">
        <f>ROUND(E44*J44,2)</f>
        <v>0</v>
      </c>
      <c r="L44" s="223">
        <v>10</v>
      </c>
      <c r="M44" s="223">
        <f>G44*(1+L44/100)</f>
        <v>0</v>
      </c>
      <c r="N44" s="215">
        <v>1.2999999999999999E-4</v>
      </c>
      <c r="O44" s="215">
        <f>ROUND(E44*N44,5)</f>
        <v>5.1999999999999998E-3</v>
      </c>
      <c r="P44" s="215">
        <v>0</v>
      </c>
      <c r="Q44" s="215">
        <f>ROUND(E44*P44,5)</f>
        <v>0</v>
      </c>
      <c r="R44" s="215"/>
      <c r="S44" s="215"/>
      <c r="T44" s="216">
        <v>0.35</v>
      </c>
      <c r="U44" s="215">
        <f>ROUND(E44*T44,2)</f>
        <v>14</v>
      </c>
      <c r="V44" s="206"/>
      <c r="W44" s="206"/>
      <c r="X44" s="206"/>
      <c r="Y44" s="206"/>
      <c r="Z44" s="206"/>
      <c r="AA44" s="206"/>
      <c r="AB44" s="206"/>
      <c r="AC44" s="206"/>
      <c r="AD44" s="206"/>
      <c r="AE44" s="206" t="s">
        <v>90</v>
      </c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07">
        <v>24</v>
      </c>
      <c r="B45" s="213" t="s">
        <v>144</v>
      </c>
      <c r="C45" s="243" t="s">
        <v>145</v>
      </c>
      <c r="D45" s="215" t="s">
        <v>89</v>
      </c>
      <c r="E45" s="220">
        <v>250</v>
      </c>
      <c r="F45" s="273"/>
      <c r="G45" s="274">
        <f>ROUND(E45*F45,2)</f>
        <v>0</v>
      </c>
      <c r="H45" s="273"/>
      <c r="I45" s="274">
        <f>ROUND(E45*H45,2)</f>
        <v>0</v>
      </c>
      <c r="J45" s="273"/>
      <c r="K45" s="223">
        <f>ROUND(E45*J45,2)</f>
        <v>0</v>
      </c>
      <c r="L45" s="223">
        <v>10</v>
      </c>
      <c r="M45" s="223">
        <f>G45*(1+L45/100)</f>
        <v>0</v>
      </c>
      <c r="N45" s="215">
        <v>0</v>
      </c>
      <c r="O45" s="215">
        <f>ROUND(E45*N45,5)</f>
        <v>0</v>
      </c>
      <c r="P45" s="215">
        <v>0</v>
      </c>
      <c r="Q45" s="215">
        <f>ROUND(E45*P45,5)</f>
        <v>0</v>
      </c>
      <c r="R45" s="215"/>
      <c r="S45" s="215"/>
      <c r="T45" s="216">
        <v>0.08</v>
      </c>
      <c r="U45" s="215">
        <f>ROUND(E45*T45,2)</f>
        <v>20</v>
      </c>
      <c r="V45" s="206"/>
      <c r="W45" s="206"/>
      <c r="X45" s="206"/>
      <c r="Y45" s="206"/>
      <c r="Z45" s="206"/>
      <c r="AA45" s="206"/>
      <c r="AB45" s="206"/>
      <c r="AC45" s="206"/>
      <c r="AD45" s="206"/>
      <c r="AE45" s="206" t="s">
        <v>90</v>
      </c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07">
        <v>25</v>
      </c>
      <c r="B46" s="213" t="s">
        <v>146</v>
      </c>
      <c r="C46" s="243" t="s">
        <v>147</v>
      </c>
      <c r="D46" s="215" t="s">
        <v>89</v>
      </c>
      <c r="E46" s="220">
        <v>37</v>
      </c>
      <c r="F46" s="273"/>
      <c r="G46" s="274">
        <f>ROUND(E46*F46,2)</f>
        <v>0</v>
      </c>
      <c r="H46" s="273"/>
      <c r="I46" s="274">
        <f>ROUND(E46*H46,2)</f>
        <v>0</v>
      </c>
      <c r="J46" s="273"/>
      <c r="K46" s="223">
        <f>ROUND(E46*J46,2)</f>
        <v>0</v>
      </c>
      <c r="L46" s="223">
        <v>10</v>
      </c>
      <c r="M46" s="223">
        <f>G46*(1+L46/100)</f>
        <v>0</v>
      </c>
      <c r="N46" s="215">
        <v>0</v>
      </c>
      <c r="O46" s="215">
        <f>ROUND(E46*N46,5)</f>
        <v>0</v>
      </c>
      <c r="P46" s="215">
        <v>0</v>
      </c>
      <c r="Q46" s="215">
        <f>ROUND(E46*P46,5)</f>
        <v>0</v>
      </c>
      <c r="R46" s="215"/>
      <c r="S46" s="215"/>
      <c r="T46" s="216">
        <v>0.08</v>
      </c>
      <c r="U46" s="215">
        <f>ROUND(E46*T46,2)</f>
        <v>2.96</v>
      </c>
      <c r="V46" s="206"/>
      <c r="W46" s="206"/>
      <c r="X46" s="206"/>
      <c r="Y46" s="206"/>
      <c r="Z46" s="206"/>
      <c r="AA46" s="206"/>
      <c r="AB46" s="206"/>
      <c r="AC46" s="206"/>
      <c r="AD46" s="206"/>
      <c r="AE46" s="206" t="s">
        <v>90</v>
      </c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07">
        <v>26</v>
      </c>
      <c r="B47" s="213" t="s">
        <v>148</v>
      </c>
      <c r="C47" s="243" t="s">
        <v>149</v>
      </c>
      <c r="D47" s="215" t="s">
        <v>89</v>
      </c>
      <c r="E47" s="220">
        <v>37</v>
      </c>
      <c r="F47" s="273"/>
      <c r="G47" s="274">
        <f>ROUND(E47*F47,2)</f>
        <v>0</v>
      </c>
      <c r="H47" s="273"/>
      <c r="I47" s="274">
        <f>ROUND(E47*H47,2)</f>
        <v>0</v>
      </c>
      <c r="J47" s="273"/>
      <c r="K47" s="223">
        <f>ROUND(E47*J47,2)</f>
        <v>0</v>
      </c>
      <c r="L47" s="223">
        <v>10</v>
      </c>
      <c r="M47" s="223">
        <f>G47*(1+L47/100)</f>
        <v>0</v>
      </c>
      <c r="N47" s="215">
        <v>0</v>
      </c>
      <c r="O47" s="215">
        <f>ROUND(E47*N47,5)</f>
        <v>0</v>
      </c>
      <c r="P47" s="215">
        <v>0</v>
      </c>
      <c r="Q47" s="215">
        <f>ROUND(E47*P47,5)</f>
        <v>0</v>
      </c>
      <c r="R47" s="215"/>
      <c r="S47" s="215"/>
      <c r="T47" s="216">
        <v>0</v>
      </c>
      <c r="U47" s="215">
        <f>ROUND(E47*T47,2)</f>
        <v>0</v>
      </c>
      <c r="V47" s="206"/>
      <c r="W47" s="206"/>
      <c r="X47" s="206"/>
      <c r="Y47" s="206"/>
      <c r="Z47" s="206"/>
      <c r="AA47" s="206"/>
      <c r="AB47" s="206"/>
      <c r="AC47" s="206"/>
      <c r="AD47" s="206"/>
      <c r="AE47" s="206" t="s">
        <v>94</v>
      </c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07"/>
      <c r="B48" s="213"/>
      <c r="C48" s="244" t="s">
        <v>150</v>
      </c>
      <c r="D48" s="217"/>
      <c r="E48" s="221"/>
      <c r="F48" s="274"/>
      <c r="G48" s="274"/>
      <c r="H48" s="274"/>
      <c r="I48" s="274"/>
      <c r="J48" s="274"/>
      <c r="K48" s="223"/>
      <c r="L48" s="223"/>
      <c r="M48" s="223"/>
      <c r="N48" s="215"/>
      <c r="O48" s="215"/>
      <c r="P48" s="215"/>
      <c r="Q48" s="215"/>
      <c r="R48" s="215"/>
      <c r="S48" s="215"/>
      <c r="T48" s="216"/>
      <c r="U48" s="215"/>
      <c r="V48" s="206"/>
      <c r="W48" s="206"/>
      <c r="X48" s="206"/>
      <c r="Y48" s="206"/>
      <c r="Z48" s="206"/>
      <c r="AA48" s="206"/>
      <c r="AB48" s="206"/>
      <c r="AC48" s="206"/>
      <c r="AD48" s="206"/>
      <c r="AE48" s="206" t="s">
        <v>96</v>
      </c>
      <c r="AF48" s="206">
        <v>0</v>
      </c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07">
        <v>27</v>
      </c>
      <c r="B49" s="213" t="s">
        <v>151</v>
      </c>
      <c r="C49" s="243" t="s">
        <v>152</v>
      </c>
      <c r="D49" s="215" t="s">
        <v>89</v>
      </c>
      <c r="E49" s="220">
        <v>37</v>
      </c>
      <c r="F49" s="273"/>
      <c r="G49" s="274">
        <f>ROUND(E49*F49,2)</f>
        <v>0</v>
      </c>
      <c r="H49" s="273"/>
      <c r="I49" s="274">
        <f>ROUND(E49*H49,2)</f>
        <v>0</v>
      </c>
      <c r="J49" s="273"/>
      <c r="K49" s="223">
        <f>ROUND(E49*J49,2)</f>
        <v>0</v>
      </c>
      <c r="L49" s="223">
        <v>10</v>
      </c>
      <c r="M49" s="223">
        <f>G49*(1+L49/100)</f>
        <v>0</v>
      </c>
      <c r="N49" s="215">
        <v>1.0000000000000001E-5</v>
      </c>
      <c r="O49" s="215">
        <f>ROUND(E49*N49,5)</f>
        <v>3.6999999999999999E-4</v>
      </c>
      <c r="P49" s="215">
        <v>0</v>
      </c>
      <c r="Q49" s="215">
        <f>ROUND(E49*P49,5)</f>
        <v>0</v>
      </c>
      <c r="R49" s="215"/>
      <c r="S49" s="215"/>
      <c r="T49" s="216">
        <v>0</v>
      </c>
      <c r="U49" s="215">
        <f>ROUND(E49*T49,2)</f>
        <v>0</v>
      </c>
      <c r="V49" s="206"/>
      <c r="W49" s="206"/>
      <c r="X49" s="206"/>
      <c r="Y49" s="206"/>
      <c r="Z49" s="206"/>
      <c r="AA49" s="206"/>
      <c r="AB49" s="206"/>
      <c r="AC49" s="206"/>
      <c r="AD49" s="206"/>
      <c r="AE49" s="206" t="s">
        <v>94</v>
      </c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07">
        <v>28</v>
      </c>
      <c r="B50" s="213" t="s">
        <v>153</v>
      </c>
      <c r="C50" s="243" t="s">
        <v>154</v>
      </c>
      <c r="D50" s="215" t="s">
        <v>131</v>
      </c>
      <c r="E50" s="220">
        <v>74</v>
      </c>
      <c r="F50" s="273"/>
      <c r="G50" s="274">
        <f>ROUND(E50*F50,2)</f>
        <v>0</v>
      </c>
      <c r="H50" s="273"/>
      <c r="I50" s="274">
        <f>ROUND(E50*H50,2)</f>
        <v>0</v>
      </c>
      <c r="J50" s="273"/>
      <c r="K50" s="223">
        <f>ROUND(E50*J50,2)</f>
        <v>0</v>
      </c>
      <c r="L50" s="223">
        <v>10</v>
      </c>
      <c r="M50" s="223">
        <f>G50*(1+L50/100)</f>
        <v>0</v>
      </c>
      <c r="N50" s="215">
        <v>0</v>
      </c>
      <c r="O50" s="215">
        <f>ROUND(E50*N50,5)</f>
        <v>0</v>
      </c>
      <c r="P50" s="215">
        <v>0</v>
      </c>
      <c r="Q50" s="215">
        <f>ROUND(E50*P50,5)</f>
        <v>0</v>
      </c>
      <c r="R50" s="215"/>
      <c r="S50" s="215"/>
      <c r="T50" s="216">
        <v>0.08</v>
      </c>
      <c r="U50" s="215">
        <f>ROUND(E50*T50,2)</f>
        <v>5.92</v>
      </c>
      <c r="V50" s="206"/>
      <c r="W50" s="206"/>
      <c r="X50" s="206"/>
      <c r="Y50" s="206"/>
      <c r="Z50" s="206"/>
      <c r="AA50" s="206"/>
      <c r="AB50" s="206"/>
      <c r="AC50" s="206"/>
      <c r="AD50" s="206"/>
      <c r="AE50" s="206" t="s">
        <v>90</v>
      </c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07">
        <v>29</v>
      </c>
      <c r="B51" s="213" t="s">
        <v>155</v>
      </c>
      <c r="C51" s="243" t="s">
        <v>156</v>
      </c>
      <c r="D51" s="215" t="s">
        <v>89</v>
      </c>
      <c r="E51" s="220">
        <v>32</v>
      </c>
      <c r="F51" s="273"/>
      <c r="G51" s="274">
        <f>ROUND(E51*F51,2)</f>
        <v>0</v>
      </c>
      <c r="H51" s="273"/>
      <c r="I51" s="274">
        <f>ROUND(E51*H51,2)</f>
        <v>0</v>
      </c>
      <c r="J51" s="273"/>
      <c r="K51" s="223">
        <f>ROUND(E51*J51,2)</f>
        <v>0</v>
      </c>
      <c r="L51" s="223">
        <v>10</v>
      </c>
      <c r="M51" s="223">
        <f>G51*(1+L51/100)</f>
        <v>0</v>
      </c>
      <c r="N51" s="215">
        <v>0</v>
      </c>
      <c r="O51" s="215">
        <f>ROUND(E51*N51,5)</f>
        <v>0</v>
      </c>
      <c r="P51" s="215">
        <v>0</v>
      </c>
      <c r="Q51" s="215">
        <f>ROUND(E51*P51,5)</f>
        <v>0</v>
      </c>
      <c r="R51" s="215"/>
      <c r="S51" s="215"/>
      <c r="T51" s="216">
        <v>0</v>
      </c>
      <c r="U51" s="215">
        <f>ROUND(E51*T51,2)</f>
        <v>0</v>
      </c>
      <c r="V51" s="206"/>
      <c r="W51" s="206"/>
      <c r="X51" s="206"/>
      <c r="Y51" s="206"/>
      <c r="Z51" s="206"/>
      <c r="AA51" s="206"/>
      <c r="AB51" s="206"/>
      <c r="AC51" s="206"/>
      <c r="AD51" s="206"/>
      <c r="AE51" s="206" t="s">
        <v>94</v>
      </c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07">
        <v>30</v>
      </c>
      <c r="B52" s="213" t="s">
        <v>157</v>
      </c>
      <c r="C52" s="243" t="s">
        <v>158</v>
      </c>
      <c r="D52" s="215" t="s">
        <v>89</v>
      </c>
      <c r="E52" s="220">
        <v>80</v>
      </c>
      <c r="F52" s="273"/>
      <c r="G52" s="274">
        <f>ROUND(E52*F52,2)</f>
        <v>0</v>
      </c>
      <c r="H52" s="273"/>
      <c r="I52" s="274">
        <f>ROUND(E52*H52,2)</f>
        <v>0</v>
      </c>
      <c r="J52" s="273"/>
      <c r="K52" s="223">
        <f>ROUND(E52*J52,2)</f>
        <v>0</v>
      </c>
      <c r="L52" s="223">
        <v>10</v>
      </c>
      <c r="M52" s="223">
        <f>G52*(1+L52/100)</f>
        <v>0</v>
      </c>
      <c r="N52" s="215">
        <v>1.0000000000000001E-5</v>
      </c>
      <c r="O52" s="215">
        <f>ROUND(E52*N52,5)</f>
        <v>8.0000000000000004E-4</v>
      </c>
      <c r="P52" s="215">
        <v>0</v>
      </c>
      <c r="Q52" s="215">
        <f>ROUND(E52*P52,5)</f>
        <v>0</v>
      </c>
      <c r="R52" s="215"/>
      <c r="S52" s="215"/>
      <c r="T52" s="216">
        <v>0</v>
      </c>
      <c r="U52" s="215">
        <f>ROUND(E52*T52,2)</f>
        <v>0</v>
      </c>
      <c r="V52" s="206"/>
      <c r="W52" s="206"/>
      <c r="X52" s="206"/>
      <c r="Y52" s="206"/>
      <c r="Z52" s="206"/>
      <c r="AA52" s="206"/>
      <c r="AB52" s="206"/>
      <c r="AC52" s="206"/>
      <c r="AD52" s="206"/>
      <c r="AE52" s="206" t="s">
        <v>94</v>
      </c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07">
        <v>31</v>
      </c>
      <c r="B53" s="213" t="s">
        <v>159</v>
      </c>
      <c r="C53" s="243" t="s">
        <v>160</v>
      </c>
      <c r="D53" s="215" t="s">
        <v>89</v>
      </c>
      <c r="E53" s="220">
        <v>280</v>
      </c>
      <c r="F53" s="273"/>
      <c r="G53" s="274">
        <f>ROUND(E53*F53,2)</f>
        <v>0</v>
      </c>
      <c r="H53" s="273"/>
      <c r="I53" s="274">
        <f>ROUND(E53*H53,2)</f>
        <v>0</v>
      </c>
      <c r="J53" s="273"/>
      <c r="K53" s="223">
        <f>ROUND(E53*J53,2)</f>
        <v>0</v>
      </c>
      <c r="L53" s="223">
        <v>10</v>
      </c>
      <c r="M53" s="223">
        <f>G53*(1+L53/100)</f>
        <v>0</v>
      </c>
      <c r="N53" s="215">
        <v>0</v>
      </c>
      <c r="O53" s="215">
        <f>ROUND(E53*N53,5)</f>
        <v>0</v>
      </c>
      <c r="P53" s="215">
        <v>0</v>
      </c>
      <c r="Q53" s="215">
        <f>ROUND(E53*P53,5)</f>
        <v>0</v>
      </c>
      <c r="R53" s="215"/>
      <c r="S53" s="215"/>
      <c r="T53" s="216">
        <v>0.05</v>
      </c>
      <c r="U53" s="215">
        <f>ROUND(E53*T53,2)</f>
        <v>14</v>
      </c>
      <c r="V53" s="206"/>
      <c r="W53" s="206"/>
      <c r="X53" s="206"/>
      <c r="Y53" s="206"/>
      <c r="Z53" s="206"/>
      <c r="AA53" s="206"/>
      <c r="AB53" s="206"/>
      <c r="AC53" s="206"/>
      <c r="AD53" s="206"/>
      <c r="AE53" s="206" t="s">
        <v>90</v>
      </c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07">
        <v>32</v>
      </c>
      <c r="B54" s="213" t="s">
        <v>161</v>
      </c>
      <c r="C54" s="243" t="s">
        <v>162</v>
      </c>
      <c r="D54" s="215" t="s">
        <v>89</v>
      </c>
      <c r="E54" s="220">
        <v>336</v>
      </c>
      <c r="F54" s="273"/>
      <c r="G54" s="274">
        <f>ROUND(E54*F54,2)</f>
        <v>0</v>
      </c>
      <c r="H54" s="273"/>
      <c r="I54" s="274">
        <f>ROUND(E54*H54,2)</f>
        <v>0</v>
      </c>
      <c r="J54" s="273"/>
      <c r="K54" s="223">
        <f>ROUND(E54*J54,2)</f>
        <v>0</v>
      </c>
      <c r="L54" s="223">
        <v>10</v>
      </c>
      <c r="M54" s="223">
        <f>G54*(1+L54/100)</f>
        <v>0</v>
      </c>
      <c r="N54" s="215">
        <v>0</v>
      </c>
      <c r="O54" s="215">
        <f>ROUND(E54*N54,5)</f>
        <v>0</v>
      </c>
      <c r="P54" s="215">
        <v>0</v>
      </c>
      <c r="Q54" s="215">
        <f>ROUND(E54*P54,5)</f>
        <v>0</v>
      </c>
      <c r="R54" s="215"/>
      <c r="S54" s="215"/>
      <c r="T54" s="216">
        <v>0.08</v>
      </c>
      <c r="U54" s="215">
        <f>ROUND(E54*T54,2)</f>
        <v>26.88</v>
      </c>
      <c r="V54" s="206"/>
      <c r="W54" s="206"/>
      <c r="X54" s="206"/>
      <c r="Y54" s="206"/>
      <c r="Z54" s="206"/>
      <c r="AA54" s="206"/>
      <c r="AB54" s="206"/>
      <c r="AC54" s="206"/>
      <c r="AD54" s="206"/>
      <c r="AE54" s="206" t="s">
        <v>90</v>
      </c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ht="22.5" outlineLevel="1" x14ac:dyDescent="0.2">
      <c r="A55" s="207">
        <v>33</v>
      </c>
      <c r="B55" s="213" t="s">
        <v>163</v>
      </c>
      <c r="C55" s="243" t="s">
        <v>164</v>
      </c>
      <c r="D55" s="215" t="s">
        <v>89</v>
      </c>
      <c r="E55" s="220">
        <v>14</v>
      </c>
      <c r="F55" s="273"/>
      <c r="G55" s="274">
        <f>ROUND(E55*F55,2)</f>
        <v>0</v>
      </c>
      <c r="H55" s="273"/>
      <c r="I55" s="274">
        <f>ROUND(E55*H55,2)</f>
        <v>0</v>
      </c>
      <c r="J55" s="273"/>
      <c r="K55" s="223">
        <f>ROUND(E55*J55,2)</f>
        <v>0</v>
      </c>
      <c r="L55" s="223">
        <v>10</v>
      </c>
      <c r="M55" s="223">
        <f>G55*(1+L55/100)</f>
        <v>0</v>
      </c>
      <c r="N55" s="215">
        <v>1.4999999999999999E-4</v>
      </c>
      <c r="O55" s="215">
        <f>ROUND(E55*N55,5)</f>
        <v>2.0999999999999999E-3</v>
      </c>
      <c r="P55" s="215">
        <v>0</v>
      </c>
      <c r="Q55" s="215">
        <f>ROUND(E55*P55,5)</f>
        <v>0</v>
      </c>
      <c r="R55" s="215"/>
      <c r="S55" s="215"/>
      <c r="T55" s="216">
        <v>0.09</v>
      </c>
      <c r="U55" s="215">
        <f>ROUND(E55*T55,2)</f>
        <v>1.26</v>
      </c>
      <c r="V55" s="206"/>
      <c r="W55" s="206"/>
      <c r="X55" s="206"/>
      <c r="Y55" s="206"/>
      <c r="Z55" s="206"/>
      <c r="AA55" s="206"/>
      <c r="AB55" s="206"/>
      <c r="AC55" s="206"/>
      <c r="AD55" s="206"/>
      <c r="AE55" s="206" t="s">
        <v>90</v>
      </c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ht="22.5" outlineLevel="1" x14ac:dyDescent="0.2">
      <c r="A56" s="207">
        <v>34</v>
      </c>
      <c r="B56" s="213" t="s">
        <v>165</v>
      </c>
      <c r="C56" s="243" t="s">
        <v>166</v>
      </c>
      <c r="D56" s="215" t="s">
        <v>89</v>
      </c>
      <c r="E56" s="220">
        <v>23</v>
      </c>
      <c r="F56" s="273"/>
      <c r="G56" s="274">
        <f>ROUND(E56*F56,2)</f>
        <v>0</v>
      </c>
      <c r="H56" s="273"/>
      <c r="I56" s="274">
        <f>ROUND(E56*H56,2)</f>
        <v>0</v>
      </c>
      <c r="J56" s="273"/>
      <c r="K56" s="223">
        <f>ROUND(E56*J56,2)</f>
        <v>0</v>
      </c>
      <c r="L56" s="223">
        <v>10</v>
      </c>
      <c r="M56" s="223">
        <f>G56*(1+L56/100)</f>
        <v>0</v>
      </c>
      <c r="N56" s="215">
        <v>1.4999999999999999E-4</v>
      </c>
      <c r="O56" s="215">
        <f>ROUND(E56*N56,5)</f>
        <v>3.4499999999999999E-3</v>
      </c>
      <c r="P56" s="215">
        <v>0</v>
      </c>
      <c r="Q56" s="215">
        <f>ROUND(E56*P56,5)</f>
        <v>0</v>
      </c>
      <c r="R56" s="215"/>
      <c r="S56" s="215"/>
      <c r="T56" s="216">
        <v>0.09</v>
      </c>
      <c r="U56" s="215">
        <f>ROUND(E56*T56,2)</f>
        <v>2.0699999999999998</v>
      </c>
      <c r="V56" s="206"/>
      <c r="W56" s="206"/>
      <c r="X56" s="206"/>
      <c r="Y56" s="206"/>
      <c r="Z56" s="206"/>
      <c r="AA56" s="206"/>
      <c r="AB56" s="206"/>
      <c r="AC56" s="206"/>
      <c r="AD56" s="206"/>
      <c r="AE56" s="206" t="s">
        <v>90</v>
      </c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ht="22.5" outlineLevel="1" x14ac:dyDescent="0.2">
      <c r="A57" s="207">
        <v>35</v>
      </c>
      <c r="B57" s="213" t="s">
        <v>167</v>
      </c>
      <c r="C57" s="243" t="s">
        <v>168</v>
      </c>
      <c r="D57" s="215" t="s">
        <v>131</v>
      </c>
      <c r="E57" s="220">
        <v>20</v>
      </c>
      <c r="F57" s="273"/>
      <c r="G57" s="274">
        <f>ROUND(E57*F57,2)</f>
        <v>0</v>
      </c>
      <c r="H57" s="273"/>
      <c r="I57" s="274">
        <f>ROUND(E57*H57,2)</f>
        <v>0</v>
      </c>
      <c r="J57" s="273"/>
      <c r="K57" s="223">
        <f>ROUND(E57*J57,2)</f>
        <v>0</v>
      </c>
      <c r="L57" s="223">
        <v>10</v>
      </c>
      <c r="M57" s="223">
        <f>G57*(1+L57/100)</f>
        <v>0</v>
      </c>
      <c r="N57" s="215">
        <v>1.4999999999999999E-4</v>
      </c>
      <c r="O57" s="215">
        <f>ROUND(E57*N57,5)</f>
        <v>3.0000000000000001E-3</v>
      </c>
      <c r="P57" s="215">
        <v>0</v>
      </c>
      <c r="Q57" s="215">
        <f>ROUND(E57*P57,5)</f>
        <v>0</v>
      </c>
      <c r="R57" s="215"/>
      <c r="S57" s="215"/>
      <c r="T57" s="216">
        <v>0.09</v>
      </c>
      <c r="U57" s="215">
        <f>ROUND(E57*T57,2)</f>
        <v>1.8</v>
      </c>
      <c r="V57" s="206"/>
      <c r="W57" s="206"/>
      <c r="X57" s="206"/>
      <c r="Y57" s="206"/>
      <c r="Z57" s="206"/>
      <c r="AA57" s="206"/>
      <c r="AB57" s="206"/>
      <c r="AC57" s="206"/>
      <c r="AD57" s="206"/>
      <c r="AE57" s="206" t="s">
        <v>90</v>
      </c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ht="22.5" outlineLevel="1" x14ac:dyDescent="0.2">
      <c r="A58" s="207">
        <v>36</v>
      </c>
      <c r="B58" s="213" t="s">
        <v>169</v>
      </c>
      <c r="C58" s="243" t="s">
        <v>170</v>
      </c>
      <c r="D58" s="215" t="s">
        <v>89</v>
      </c>
      <c r="E58" s="220">
        <v>1</v>
      </c>
      <c r="F58" s="273"/>
      <c r="G58" s="274">
        <f>ROUND(E58*F58,2)</f>
        <v>0</v>
      </c>
      <c r="H58" s="273"/>
      <c r="I58" s="274">
        <f>ROUND(E58*H58,2)</f>
        <v>0</v>
      </c>
      <c r="J58" s="273"/>
      <c r="K58" s="223">
        <f>ROUND(E58*J58,2)</f>
        <v>0</v>
      </c>
      <c r="L58" s="223">
        <v>10</v>
      </c>
      <c r="M58" s="223">
        <f>G58*(1+L58/100)</f>
        <v>0</v>
      </c>
      <c r="N58" s="215">
        <v>1.4999999999999999E-4</v>
      </c>
      <c r="O58" s="215">
        <f>ROUND(E58*N58,5)</f>
        <v>1.4999999999999999E-4</v>
      </c>
      <c r="P58" s="215">
        <v>0</v>
      </c>
      <c r="Q58" s="215">
        <f>ROUND(E58*P58,5)</f>
        <v>0</v>
      </c>
      <c r="R58" s="215"/>
      <c r="S58" s="215"/>
      <c r="T58" s="216">
        <v>0.09</v>
      </c>
      <c r="U58" s="215">
        <f>ROUND(E58*T58,2)</f>
        <v>0.09</v>
      </c>
      <c r="V58" s="206"/>
      <c r="W58" s="206"/>
      <c r="X58" s="206"/>
      <c r="Y58" s="206"/>
      <c r="Z58" s="206"/>
      <c r="AA58" s="206"/>
      <c r="AB58" s="206"/>
      <c r="AC58" s="206"/>
      <c r="AD58" s="206"/>
      <c r="AE58" s="206" t="s">
        <v>90</v>
      </c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ht="22.5" outlineLevel="1" x14ac:dyDescent="0.2">
      <c r="A59" s="207"/>
      <c r="B59" s="213"/>
      <c r="C59" s="244" t="s">
        <v>171</v>
      </c>
      <c r="D59" s="217"/>
      <c r="E59" s="221"/>
      <c r="F59" s="274"/>
      <c r="G59" s="274"/>
      <c r="H59" s="274"/>
      <c r="I59" s="274"/>
      <c r="J59" s="274"/>
      <c r="K59" s="223"/>
      <c r="L59" s="223"/>
      <c r="M59" s="223"/>
      <c r="N59" s="215"/>
      <c r="O59" s="215"/>
      <c r="P59" s="215"/>
      <c r="Q59" s="215"/>
      <c r="R59" s="215"/>
      <c r="S59" s="215"/>
      <c r="T59" s="216"/>
      <c r="U59" s="215"/>
      <c r="V59" s="206"/>
      <c r="W59" s="206"/>
      <c r="X59" s="206"/>
      <c r="Y59" s="206"/>
      <c r="Z59" s="206"/>
      <c r="AA59" s="206"/>
      <c r="AB59" s="206"/>
      <c r="AC59" s="206"/>
      <c r="AD59" s="206"/>
      <c r="AE59" s="206" t="s">
        <v>96</v>
      </c>
      <c r="AF59" s="206">
        <v>0</v>
      </c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ht="22.5" outlineLevel="1" x14ac:dyDescent="0.2">
      <c r="A60" s="207">
        <v>37</v>
      </c>
      <c r="B60" s="213" t="s">
        <v>172</v>
      </c>
      <c r="C60" s="243" t="s">
        <v>173</v>
      </c>
      <c r="D60" s="215" t="s">
        <v>89</v>
      </c>
      <c r="E60" s="220">
        <v>1</v>
      </c>
      <c r="F60" s="273"/>
      <c r="G60" s="274">
        <f>ROUND(E60*F60,2)</f>
        <v>0</v>
      </c>
      <c r="H60" s="273"/>
      <c r="I60" s="274">
        <f>ROUND(E60*H60,2)</f>
        <v>0</v>
      </c>
      <c r="J60" s="273"/>
      <c r="K60" s="223">
        <f>ROUND(E60*J60,2)</f>
        <v>0</v>
      </c>
      <c r="L60" s="223">
        <v>10</v>
      </c>
      <c r="M60" s="223">
        <f>G60*(1+L60/100)</f>
        <v>0</v>
      </c>
      <c r="N60" s="215">
        <v>1.4999999999999999E-4</v>
      </c>
      <c r="O60" s="215">
        <f>ROUND(E60*N60,5)</f>
        <v>1.4999999999999999E-4</v>
      </c>
      <c r="P60" s="215">
        <v>0</v>
      </c>
      <c r="Q60" s="215">
        <f>ROUND(E60*P60,5)</f>
        <v>0</v>
      </c>
      <c r="R60" s="215"/>
      <c r="S60" s="215"/>
      <c r="T60" s="216">
        <v>0.09</v>
      </c>
      <c r="U60" s="215">
        <f>ROUND(E60*T60,2)</f>
        <v>0.09</v>
      </c>
      <c r="V60" s="206"/>
      <c r="W60" s="206"/>
      <c r="X60" s="206"/>
      <c r="Y60" s="206"/>
      <c r="Z60" s="206"/>
      <c r="AA60" s="206"/>
      <c r="AB60" s="206"/>
      <c r="AC60" s="206"/>
      <c r="AD60" s="206"/>
      <c r="AE60" s="206" t="s">
        <v>90</v>
      </c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22.5" outlineLevel="1" x14ac:dyDescent="0.2">
      <c r="A61" s="207">
        <v>38</v>
      </c>
      <c r="B61" s="213" t="s">
        <v>174</v>
      </c>
      <c r="C61" s="243" t="s">
        <v>175</v>
      </c>
      <c r="D61" s="215" t="s">
        <v>89</v>
      </c>
      <c r="E61" s="220">
        <v>18</v>
      </c>
      <c r="F61" s="273"/>
      <c r="G61" s="274">
        <f>ROUND(E61*F61,2)</f>
        <v>0</v>
      </c>
      <c r="H61" s="273"/>
      <c r="I61" s="274">
        <f>ROUND(E61*H61,2)</f>
        <v>0</v>
      </c>
      <c r="J61" s="273"/>
      <c r="K61" s="223">
        <f>ROUND(E61*J61,2)</f>
        <v>0</v>
      </c>
      <c r="L61" s="223">
        <v>10</v>
      </c>
      <c r="M61" s="223">
        <f>G61*(1+L61/100)</f>
        <v>0</v>
      </c>
      <c r="N61" s="215">
        <v>1.4999999999999999E-4</v>
      </c>
      <c r="O61" s="215">
        <f>ROUND(E61*N61,5)</f>
        <v>2.7000000000000001E-3</v>
      </c>
      <c r="P61" s="215">
        <v>0</v>
      </c>
      <c r="Q61" s="215">
        <f>ROUND(E61*P61,5)</f>
        <v>0</v>
      </c>
      <c r="R61" s="215"/>
      <c r="S61" s="215"/>
      <c r="T61" s="216">
        <v>0.09</v>
      </c>
      <c r="U61" s="215">
        <f>ROUND(E61*T61,2)</f>
        <v>1.62</v>
      </c>
      <c r="V61" s="206"/>
      <c r="W61" s="206"/>
      <c r="X61" s="206"/>
      <c r="Y61" s="206"/>
      <c r="Z61" s="206"/>
      <c r="AA61" s="206"/>
      <c r="AB61" s="206"/>
      <c r="AC61" s="206"/>
      <c r="AD61" s="206"/>
      <c r="AE61" s="206" t="s">
        <v>90</v>
      </c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07">
        <v>39</v>
      </c>
      <c r="B62" s="213" t="s">
        <v>176</v>
      </c>
      <c r="C62" s="243" t="s">
        <v>177</v>
      </c>
      <c r="D62" s="215" t="s">
        <v>89</v>
      </c>
      <c r="E62" s="220">
        <v>7</v>
      </c>
      <c r="F62" s="273"/>
      <c r="G62" s="274">
        <f>ROUND(E62*F62,2)</f>
        <v>0</v>
      </c>
      <c r="H62" s="273"/>
      <c r="I62" s="274">
        <f>ROUND(E62*H62,2)</f>
        <v>0</v>
      </c>
      <c r="J62" s="273"/>
      <c r="K62" s="223">
        <f>ROUND(E62*J62,2)</f>
        <v>0</v>
      </c>
      <c r="L62" s="223">
        <v>10</v>
      </c>
      <c r="M62" s="223">
        <f>G62*(1+L62/100)</f>
        <v>0</v>
      </c>
      <c r="N62" s="215">
        <v>1.4999999999999999E-4</v>
      </c>
      <c r="O62" s="215">
        <f>ROUND(E62*N62,5)</f>
        <v>1.0499999999999999E-3</v>
      </c>
      <c r="P62" s="215">
        <v>0</v>
      </c>
      <c r="Q62" s="215">
        <f>ROUND(E62*P62,5)</f>
        <v>0</v>
      </c>
      <c r="R62" s="215"/>
      <c r="S62" s="215"/>
      <c r="T62" s="216">
        <v>0.09</v>
      </c>
      <c r="U62" s="215">
        <f>ROUND(E62*T62,2)</f>
        <v>0.63</v>
      </c>
      <c r="V62" s="206"/>
      <c r="W62" s="206"/>
      <c r="X62" s="206"/>
      <c r="Y62" s="206"/>
      <c r="Z62" s="206"/>
      <c r="AA62" s="206"/>
      <c r="AB62" s="206"/>
      <c r="AC62" s="206"/>
      <c r="AD62" s="206"/>
      <c r="AE62" s="206" t="s">
        <v>90</v>
      </c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ht="22.5" outlineLevel="1" x14ac:dyDescent="0.2">
      <c r="A63" s="207">
        <v>40</v>
      </c>
      <c r="B63" s="213" t="s">
        <v>178</v>
      </c>
      <c r="C63" s="243" t="s">
        <v>179</v>
      </c>
      <c r="D63" s="215" t="s">
        <v>89</v>
      </c>
      <c r="E63" s="220">
        <v>1</v>
      </c>
      <c r="F63" s="273"/>
      <c r="G63" s="274">
        <f>ROUND(E63*F63,2)</f>
        <v>0</v>
      </c>
      <c r="H63" s="273"/>
      <c r="I63" s="274">
        <f>ROUND(E63*H63,2)</f>
        <v>0</v>
      </c>
      <c r="J63" s="273"/>
      <c r="K63" s="223">
        <f>ROUND(E63*J63,2)</f>
        <v>0</v>
      </c>
      <c r="L63" s="223">
        <v>10</v>
      </c>
      <c r="M63" s="223">
        <f>G63*(1+L63/100)</f>
        <v>0</v>
      </c>
      <c r="N63" s="215">
        <v>1.4999999999999999E-4</v>
      </c>
      <c r="O63" s="215">
        <f>ROUND(E63*N63,5)</f>
        <v>1.4999999999999999E-4</v>
      </c>
      <c r="P63" s="215">
        <v>0</v>
      </c>
      <c r="Q63" s="215">
        <f>ROUND(E63*P63,5)</f>
        <v>0</v>
      </c>
      <c r="R63" s="215"/>
      <c r="S63" s="215"/>
      <c r="T63" s="216">
        <v>0.09</v>
      </c>
      <c r="U63" s="215">
        <f>ROUND(E63*T63,2)</f>
        <v>0.09</v>
      </c>
      <c r="V63" s="206"/>
      <c r="W63" s="206"/>
      <c r="X63" s="206"/>
      <c r="Y63" s="206"/>
      <c r="Z63" s="206"/>
      <c r="AA63" s="206"/>
      <c r="AB63" s="206"/>
      <c r="AC63" s="206"/>
      <c r="AD63" s="206"/>
      <c r="AE63" s="206" t="s">
        <v>90</v>
      </c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x14ac:dyDescent="0.2">
      <c r="A64" s="208" t="s">
        <v>85</v>
      </c>
      <c r="B64" s="214" t="s">
        <v>54</v>
      </c>
      <c r="C64" s="245" t="s">
        <v>55</v>
      </c>
      <c r="D64" s="218"/>
      <c r="E64" s="222"/>
      <c r="F64" s="224"/>
      <c r="G64" s="224">
        <f>SUMIF(AE65:AE104,"&lt;&gt;NOR",G65:G104)</f>
        <v>0</v>
      </c>
      <c r="H64" s="224"/>
      <c r="I64" s="224">
        <f>SUM(I65:I104)</f>
        <v>0</v>
      </c>
      <c r="J64" s="224"/>
      <c r="K64" s="224">
        <f>SUM(K65:K104)</f>
        <v>0</v>
      </c>
      <c r="L64" s="224"/>
      <c r="M64" s="224">
        <f>SUM(M65:M104)</f>
        <v>0</v>
      </c>
      <c r="N64" s="218"/>
      <c r="O64" s="218">
        <f>SUM(O65:O104)</f>
        <v>645.61337000000003</v>
      </c>
      <c r="P64" s="218"/>
      <c r="Q64" s="218">
        <f>SUM(Q65:Q104)</f>
        <v>137.28</v>
      </c>
      <c r="R64" s="218"/>
      <c r="S64" s="218"/>
      <c r="T64" s="219"/>
      <c r="U64" s="218">
        <f>SUM(U65:U104)</f>
        <v>1929.72</v>
      </c>
      <c r="AE64" t="s">
        <v>86</v>
      </c>
    </row>
    <row r="65" spans="1:60" outlineLevel="1" x14ac:dyDescent="0.2">
      <c r="A65" s="207">
        <v>41</v>
      </c>
      <c r="B65" s="213" t="s">
        <v>180</v>
      </c>
      <c r="C65" s="243" t="s">
        <v>181</v>
      </c>
      <c r="D65" s="215" t="s">
        <v>131</v>
      </c>
      <c r="E65" s="220">
        <v>170</v>
      </c>
      <c r="F65" s="273"/>
      <c r="G65" s="274">
        <f>ROUND(E65*F65,2)</f>
        <v>0</v>
      </c>
      <c r="H65" s="273"/>
      <c r="I65" s="274">
        <f>ROUND(E65*H65,2)</f>
        <v>0</v>
      </c>
      <c r="J65" s="273"/>
      <c r="K65" s="223">
        <f>ROUND(E65*J65,2)</f>
        <v>0</v>
      </c>
      <c r="L65" s="223">
        <v>10</v>
      </c>
      <c r="M65" s="223">
        <f>G65*(1+L65/100)</f>
        <v>0</v>
      </c>
      <c r="N65" s="215">
        <v>0</v>
      </c>
      <c r="O65" s="215">
        <f>ROUND(E65*N65,5)</f>
        <v>0</v>
      </c>
      <c r="P65" s="215">
        <v>0</v>
      </c>
      <c r="Q65" s="215">
        <f>ROUND(E65*P65,5)</f>
        <v>0</v>
      </c>
      <c r="R65" s="215"/>
      <c r="S65" s="215"/>
      <c r="T65" s="216">
        <v>5.11E-2</v>
      </c>
      <c r="U65" s="215">
        <f>ROUND(E65*T65,2)</f>
        <v>8.69</v>
      </c>
      <c r="V65" s="206"/>
      <c r="W65" s="206"/>
      <c r="X65" s="206"/>
      <c r="Y65" s="206"/>
      <c r="Z65" s="206"/>
      <c r="AA65" s="206"/>
      <c r="AB65" s="206"/>
      <c r="AC65" s="206"/>
      <c r="AD65" s="206"/>
      <c r="AE65" s="206" t="s">
        <v>90</v>
      </c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2.5" outlineLevel="1" x14ac:dyDescent="0.2">
      <c r="A66" s="207">
        <v>42</v>
      </c>
      <c r="B66" s="213" t="s">
        <v>182</v>
      </c>
      <c r="C66" s="243" t="s">
        <v>183</v>
      </c>
      <c r="D66" s="215" t="s">
        <v>131</v>
      </c>
      <c r="E66" s="220">
        <v>175</v>
      </c>
      <c r="F66" s="273"/>
      <c r="G66" s="274">
        <f>ROUND(E66*F66,2)</f>
        <v>0</v>
      </c>
      <c r="H66" s="273"/>
      <c r="I66" s="274">
        <f>ROUND(E66*H66,2)</f>
        <v>0</v>
      </c>
      <c r="J66" s="273"/>
      <c r="K66" s="223">
        <f>ROUND(E66*J66,2)</f>
        <v>0</v>
      </c>
      <c r="L66" s="223">
        <v>10</v>
      </c>
      <c r="M66" s="223">
        <f>G66*(1+L66/100)</f>
        <v>0</v>
      </c>
      <c r="N66" s="215">
        <v>0</v>
      </c>
      <c r="O66" s="215">
        <f>ROUND(E66*N66,5)</f>
        <v>0</v>
      </c>
      <c r="P66" s="215">
        <v>0</v>
      </c>
      <c r="Q66" s="215">
        <f>ROUND(E66*P66,5)</f>
        <v>0</v>
      </c>
      <c r="R66" s="215"/>
      <c r="S66" s="215"/>
      <c r="T66" s="216">
        <v>0.61828000000000005</v>
      </c>
      <c r="U66" s="215">
        <f>ROUND(E66*T66,2)</f>
        <v>108.2</v>
      </c>
      <c r="V66" s="206"/>
      <c r="W66" s="206"/>
      <c r="X66" s="206"/>
      <c r="Y66" s="206"/>
      <c r="Z66" s="206"/>
      <c r="AA66" s="206"/>
      <c r="AB66" s="206"/>
      <c r="AC66" s="206"/>
      <c r="AD66" s="206"/>
      <c r="AE66" s="206" t="s">
        <v>90</v>
      </c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07">
        <v>43</v>
      </c>
      <c r="B67" s="213" t="s">
        <v>184</v>
      </c>
      <c r="C67" s="243" t="s">
        <v>185</v>
      </c>
      <c r="D67" s="215" t="s">
        <v>131</v>
      </c>
      <c r="E67" s="220">
        <v>345</v>
      </c>
      <c r="F67" s="273"/>
      <c r="G67" s="274">
        <f>ROUND(E67*F67,2)</f>
        <v>0</v>
      </c>
      <c r="H67" s="273"/>
      <c r="I67" s="274">
        <f>ROUND(E67*H67,2)</f>
        <v>0</v>
      </c>
      <c r="J67" s="273"/>
      <c r="K67" s="223">
        <f>ROUND(E67*J67,2)</f>
        <v>0</v>
      </c>
      <c r="L67" s="223">
        <v>10</v>
      </c>
      <c r="M67" s="223">
        <f>G67*(1+L67/100)</f>
        <v>0</v>
      </c>
      <c r="N67" s="215">
        <v>0</v>
      </c>
      <c r="O67" s="215">
        <f>ROUND(E67*N67,5)</f>
        <v>0</v>
      </c>
      <c r="P67" s="215">
        <v>0</v>
      </c>
      <c r="Q67" s="215">
        <f>ROUND(E67*P67,5)</f>
        <v>0</v>
      </c>
      <c r="R67" s="215"/>
      <c r="S67" s="215"/>
      <c r="T67" s="216">
        <v>0.12075</v>
      </c>
      <c r="U67" s="215">
        <f>ROUND(E67*T67,2)</f>
        <v>41.66</v>
      </c>
      <c r="V67" s="206"/>
      <c r="W67" s="206"/>
      <c r="X67" s="206"/>
      <c r="Y67" s="206"/>
      <c r="Z67" s="206"/>
      <c r="AA67" s="206"/>
      <c r="AB67" s="206"/>
      <c r="AC67" s="206"/>
      <c r="AD67" s="206"/>
      <c r="AE67" s="206" t="s">
        <v>90</v>
      </c>
      <c r="AF67" s="206"/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07">
        <v>44</v>
      </c>
      <c r="B68" s="213" t="s">
        <v>186</v>
      </c>
      <c r="C68" s="243" t="s">
        <v>187</v>
      </c>
      <c r="D68" s="215" t="s">
        <v>131</v>
      </c>
      <c r="E68" s="220">
        <v>720</v>
      </c>
      <c r="F68" s="273"/>
      <c r="G68" s="274">
        <f>ROUND(E68*F68,2)</f>
        <v>0</v>
      </c>
      <c r="H68" s="273"/>
      <c r="I68" s="274">
        <f>ROUND(E68*H68,2)</f>
        <v>0</v>
      </c>
      <c r="J68" s="273"/>
      <c r="K68" s="223">
        <f>ROUND(E68*J68,2)</f>
        <v>0</v>
      </c>
      <c r="L68" s="223">
        <v>10</v>
      </c>
      <c r="M68" s="223">
        <f>G68*(1+L68/100)</f>
        <v>0</v>
      </c>
      <c r="N68" s="215">
        <v>0</v>
      </c>
      <c r="O68" s="215">
        <f>ROUND(E68*N68,5)</f>
        <v>0</v>
      </c>
      <c r="P68" s="215">
        <v>0</v>
      </c>
      <c r="Q68" s="215">
        <f>ROUND(E68*P68,5)</f>
        <v>0</v>
      </c>
      <c r="R68" s="215"/>
      <c r="S68" s="215"/>
      <c r="T68" s="216">
        <v>8.5050000000000001E-2</v>
      </c>
      <c r="U68" s="215">
        <f>ROUND(E68*T68,2)</f>
        <v>61.24</v>
      </c>
      <c r="V68" s="206"/>
      <c r="W68" s="206"/>
      <c r="X68" s="206"/>
      <c r="Y68" s="206"/>
      <c r="Z68" s="206"/>
      <c r="AA68" s="206"/>
      <c r="AB68" s="206"/>
      <c r="AC68" s="206"/>
      <c r="AD68" s="206"/>
      <c r="AE68" s="206" t="s">
        <v>90</v>
      </c>
      <c r="AF68" s="206"/>
      <c r="AG68" s="206"/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ht="22.5" outlineLevel="1" x14ac:dyDescent="0.2">
      <c r="A69" s="207">
        <v>45</v>
      </c>
      <c r="B69" s="213" t="s">
        <v>188</v>
      </c>
      <c r="C69" s="243" t="s">
        <v>189</v>
      </c>
      <c r="D69" s="215" t="s">
        <v>131</v>
      </c>
      <c r="E69" s="220">
        <v>100</v>
      </c>
      <c r="F69" s="273"/>
      <c r="G69" s="274">
        <f>ROUND(E69*F69,2)</f>
        <v>0</v>
      </c>
      <c r="H69" s="273"/>
      <c r="I69" s="274">
        <f>ROUND(E69*H69,2)</f>
        <v>0</v>
      </c>
      <c r="J69" s="273"/>
      <c r="K69" s="223">
        <f>ROUND(E69*J69,2)</f>
        <v>0</v>
      </c>
      <c r="L69" s="223">
        <v>10</v>
      </c>
      <c r="M69" s="223">
        <f>G69*(1+L69/100)</f>
        <v>0</v>
      </c>
      <c r="N69" s="215">
        <v>0</v>
      </c>
      <c r="O69" s="215">
        <f>ROUND(E69*N69,5)</f>
        <v>0</v>
      </c>
      <c r="P69" s="215">
        <v>0</v>
      </c>
      <c r="Q69" s="215">
        <f>ROUND(E69*P69,5)</f>
        <v>0</v>
      </c>
      <c r="R69" s="215"/>
      <c r="S69" s="215"/>
      <c r="T69" s="216">
        <v>1.1128899999999999</v>
      </c>
      <c r="U69" s="215">
        <f>ROUND(E69*T69,2)</f>
        <v>111.29</v>
      </c>
      <c r="V69" s="206"/>
      <c r="W69" s="206"/>
      <c r="X69" s="206"/>
      <c r="Y69" s="206"/>
      <c r="Z69" s="206"/>
      <c r="AA69" s="206"/>
      <c r="AB69" s="206"/>
      <c r="AC69" s="206"/>
      <c r="AD69" s="206"/>
      <c r="AE69" s="206" t="s">
        <v>90</v>
      </c>
      <c r="AF69" s="206"/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07">
        <v>46</v>
      </c>
      <c r="B70" s="213" t="s">
        <v>190</v>
      </c>
      <c r="C70" s="243" t="s">
        <v>191</v>
      </c>
      <c r="D70" s="215" t="s">
        <v>131</v>
      </c>
      <c r="E70" s="220">
        <v>820</v>
      </c>
      <c r="F70" s="273"/>
      <c r="G70" s="274">
        <f>ROUND(E70*F70,2)</f>
        <v>0</v>
      </c>
      <c r="H70" s="273"/>
      <c r="I70" s="274">
        <f>ROUND(E70*H70,2)</f>
        <v>0</v>
      </c>
      <c r="J70" s="273"/>
      <c r="K70" s="223">
        <f>ROUND(E70*J70,2)</f>
        <v>0</v>
      </c>
      <c r="L70" s="223">
        <v>10</v>
      </c>
      <c r="M70" s="223">
        <f>G70*(1+L70/100)</f>
        <v>0</v>
      </c>
      <c r="N70" s="215">
        <v>0</v>
      </c>
      <c r="O70" s="215">
        <f>ROUND(E70*N70,5)</f>
        <v>0</v>
      </c>
      <c r="P70" s="215">
        <v>0</v>
      </c>
      <c r="Q70" s="215">
        <f>ROUND(E70*P70,5)</f>
        <v>0</v>
      </c>
      <c r="R70" s="215"/>
      <c r="S70" s="215"/>
      <c r="T70" s="216">
        <v>0.21815000000000001</v>
      </c>
      <c r="U70" s="215">
        <f>ROUND(E70*T70,2)</f>
        <v>178.88</v>
      </c>
      <c r="V70" s="206"/>
      <c r="W70" s="206"/>
      <c r="X70" s="206"/>
      <c r="Y70" s="206"/>
      <c r="Z70" s="206"/>
      <c r="AA70" s="206"/>
      <c r="AB70" s="206"/>
      <c r="AC70" s="206"/>
      <c r="AD70" s="206"/>
      <c r="AE70" s="206" t="s">
        <v>90</v>
      </c>
      <c r="AF70" s="206"/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07">
        <v>47</v>
      </c>
      <c r="B71" s="213" t="s">
        <v>192</v>
      </c>
      <c r="C71" s="243" t="s">
        <v>193</v>
      </c>
      <c r="D71" s="215" t="s">
        <v>131</v>
      </c>
      <c r="E71" s="220">
        <v>100</v>
      </c>
      <c r="F71" s="273"/>
      <c r="G71" s="274">
        <f>ROUND(E71*F71,2)</f>
        <v>0</v>
      </c>
      <c r="H71" s="273"/>
      <c r="I71" s="274">
        <f>ROUND(E71*H71,2)</f>
        <v>0</v>
      </c>
      <c r="J71" s="273"/>
      <c r="K71" s="223">
        <f>ROUND(E71*J71,2)</f>
        <v>0</v>
      </c>
      <c r="L71" s="223">
        <v>10</v>
      </c>
      <c r="M71" s="223">
        <f>G71*(1+L71/100)</f>
        <v>0</v>
      </c>
      <c r="N71" s="215">
        <v>0</v>
      </c>
      <c r="O71" s="215">
        <f>ROUND(E71*N71,5)</f>
        <v>0</v>
      </c>
      <c r="P71" s="215">
        <v>0</v>
      </c>
      <c r="Q71" s="215">
        <f>ROUND(E71*P71,5)</f>
        <v>0</v>
      </c>
      <c r="R71" s="215"/>
      <c r="S71" s="215"/>
      <c r="T71" s="216">
        <v>6.132E-2</v>
      </c>
      <c r="U71" s="215">
        <f>ROUND(E71*T71,2)</f>
        <v>6.13</v>
      </c>
      <c r="V71" s="206"/>
      <c r="W71" s="206"/>
      <c r="X71" s="206"/>
      <c r="Y71" s="206"/>
      <c r="Z71" s="206"/>
      <c r="AA71" s="206"/>
      <c r="AB71" s="206"/>
      <c r="AC71" s="206"/>
      <c r="AD71" s="206"/>
      <c r="AE71" s="206" t="s">
        <v>90</v>
      </c>
      <c r="AF71" s="206"/>
      <c r="AG71" s="206"/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ht="22.5" outlineLevel="1" x14ac:dyDescent="0.2">
      <c r="A72" s="207">
        <v>48</v>
      </c>
      <c r="B72" s="213" t="s">
        <v>194</v>
      </c>
      <c r="C72" s="243" t="s">
        <v>195</v>
      </c>
      <c r="D72" s="215" t="s">
        <v>131</v>
      </c>
      <c r="E72" s="220">
        <v>40</v>
      </c>
      <c r="F72" s="273"/>
      <c r="G72" s="274">
        <f>ROUND(E72*F72,2)</f>
        <v>0</v>
      </c>
      <c r="H72" s="273"/>
      <c r="I72" s="274">
        <f>ROUND(E72*H72,2)</f>
        <v>0</v>
      </c>
      <c r="J72" s="273"/>
      <c r="K72" s="223">
        <f>ROUND(E72*J72,2)</f>
        <v>0</v>
      </c>
      <c r="L72" s="223">
        <v>10</v>
      </c>
      <c r="M72" s="223">
        <f>G72*(1+L72/100)</f>
        <v>0</v>
      </c>
      <c r="N72" s="215">
        <v>0</v>
      </c>
      <c r="O72" s="215">
        <f>ROUND(E72*N72,5)</f>
        <v>0</v>
      </c>
      <c r="P72" s="215">
        <v>0</v>
      </c>
      <c r="Q72" s="215">
        <f>ROUND(E72*P72,5)</f>
        <v>0</v>
      </c>
      <c r="R72" s="215"/>
      <c r="S72" s="215"/>
      <c r="T72" s="216">
        <v>0.74192999999999998</v>
      </c>
      <c r="U72" s="215">
        <f>ROUND(E72*T72,2)</f>
        <v>29.68</v>
      </c>
      <c r="V72" s="206"/>
      <c r="W72" s="206"/>
      <c r="X72" s="206"/>
      <c r="Y72" s="206"/>
      <c r="Z72" s="206"/>
      <c r="AA72" s="206"/>
      <c r="AB72" s="206"/>
      <c r="AC72" s="206"/>
      <c r="AD72" s="206"/>
      <c r="AE72" s="206" t="s">
        <v>90</v>
      </c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07">
        <v>49</v>
      </c>
      <c r="B73" s="213" t="s">
        <v>196</v>
      </c>
      <c r="C73" s="243" t="s">
        <v>197</v>
      </c>
      <c r="D73" s="215" t="s">
        <v>131</v>
      </c>
      <c r="E73" s="220">
        <v>140</v>
      </c>
      <c r="F73" s="273"/>
      <c r="G73" s="274">
        <f>ROUND(E73*F73,2)</f>
        <v>0</v>
      </c>
      <c r="H73" s="273"/>
      <c r="I73" s="274">
        <f>ROUND(E73*H73,2)</f>
        <v>0</v>
      </c>
      <c r="J73" s="273"/>
      <c r="K73" s="223">
        <f>ROUND(E73*J73,2)</f>
        <v>0</v>
      </c>
      <c r="L73" s="223">
        <v>10</v>
      </c>
      <c r="M73" s="223">
        <f>G73*(1+L73/100)</f>
        <v>0</v>
      </c>
      <c r="N73" s="215">
        <v>0</v>
      </c>
      <c r="O73" s="215">
        <f>ROUND(E73*N73,5)</f>
        <v>0</v>
      </c>
      <c r="P73" s="215">
        <v>0</v>
      </c>
      <c r="Q73" s="215">
        <f>ROUND(E73*P73,5)</f>
        <v>0</v>
      </c>
      <c r="R73" s="215"/>
      <c r="S73" s="215"/>
      <c r="T73" s="216">
        <v>0.15110000000000001</v>
      </c>
      <c r="U73" s="215">
        <f>ROUND(E73*T73,2)</f>
        <v>21.15</v>
      </c>
      <c r="V73" s="206"/>
      <c r="W73" s="206"/>
      <c r="X73" s="206"/>
      <c r="Y73" s="206"/>
      <c r="Z73" s="206"/>
      <c r="AA73" s="206"/>
      <c r="AB73" s="206"/>
      <c r="AC73" s="206"/>
      <c r="AD73" s="206"/>
      <c r="AE73" s="206" t="s">
        <v>90</v>
      </c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07">
        <v>50</v>
      </c>
      <c r="B74" s="213" t="s">
        <v>198</v>
      </c>
      <c r="C74" s="243" t="s">
        <v>199</v>
      </c>
      <c r="D74" s="215" t="s">
        <v>131</v>
      </c>
      <c r="E74" s="220">
        <v>20</v>
      </c>
      <c r="F74" s="273"/>
      <c r="G74" s="274">
        <f>ROUND(E74*F74,2)</f>
        <v>0</v>
      </c>
      <c r="H74" s="273"/>
      <c r="I74" s="274">
        <f>ROUND(E74*H74,2)</f>
        <v>0</v>
      </c>
      <c r="J74" s="273"/>
      <c r="K74" s="223">
        <f>ROUND(E74*J74,2)</f>
        <v>0</v>
      </c>
      <c r="L74" s="223">
        <v>10</v>
      </c>
      <c r="M74" s="223">
        <f>G74*(1+L74/100)</f>
        <v>0</v>
      </c>
      <c r="N74" s="215">
        <v>0</v>
      </c>
      <c r="O74" s="215">
        <f>ROUND(E74*N74,5)</f>
        <v>0</v>
      </c>
      <c r="P74" s="215">
        <v>0</v>
      </c>
      <c r="Q74" s="215">
        <f>ROUND(E74*P74,5)</f>
        <v>0</v>
      </c>
      <c r="R74" s="215"/>
      <c r="S74" s="215"/>
      <c r="T74" s="216">
        <v>0.17519999999999999</v>
      </c>
      <c r="U74" s="215">
        <f>ROUND(E74*T74,2)</f>
        <v>3.5</v>
      </c>
      <c r="V74" s="206"/>
      <c r="W74" s="206"/>
      <c r="X74" s="206"/>
      <c r="Y74" s="206"/>
      <c r="Z74" s="206"/>
      <c r="AA74" s="206"/>
      <c r="AB74" s="206"/>
      <c r="AC74" s="206"/>
      <c r="AD74" s="206"/>
      <c r="AE74" s="206" t="s">
        <v>90</v>
      </c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07">
        <v>51</v>
      </c>
      <c r="B75" s="213" t="s">
        <v>200</v>
      </c>
      <c r="C75" s="243" t="s">
        <v>201</v>
      </c>
      <c r="D75" s="215" t="s">
        <v>131</v>
      </c>
      <c r="E75" s="220">
        <v>20</v>
      </c>
      <c r="F75" s="273"/>
      <c r="G75" s="274">
        <f>ROUND(E75*F75,2)</f>
        <v>0</v>
      </c>
      <c r="H75" s="273"/>
      <c r="I75" s="274">
        <f>ROUND(E75*H75,2)</f>
        <v>0</v>
      </c>
      <c r="J75" s="273"/>
      <c r="K75" s="223">
        <f>ROUND(E75*J75,2)</f>
        <v>0</v>
      </c>
      <c r="L75" s="223">
        <v>10</v>
      </c>
      <c r="M75" s="223">
        <f>G75*(1+L75/100)</f>
        <v>0</v>
      </c>
      <c r="N75" s="215">
        <v>0</v>
      </c>
      <c r="O75" s="215">
        <f>ROUND(E75*N75,5)</f>
        <v>0</v>
      </c>
      <c r="P75" s="215">
        <v>0</v>
      </c>
      <c r="Q75" s="215">
        <f>ROUND(E75*P75,5)</f>
        <v>0</v>
      </c>
      <c r="R75" s="215"/>
      <c r="S75" s="215"/>
      <c r="T75" s="216">
        <v>0.40699999999999997</v>
      </c>
      <c r="U75" s="215">
        <f>ROUND(E75*T75,2)</f>
        <v>8.14</v>
      </c>
      <c r="V75" s="206"/>
      <c r="W75" s="206"/>
      <c r="X75" s="206"/>
      <c r="Y75" s="206"/>
      <c r="Z75" s="206"/>
      <c r="AA75" s="206"/>
      <c r="AB75" s="206"/>
      <c r="AC75" s="206"/>
      <c r="AD75" s="206"/>
      <c r="AE75" s="206" t="s">
        <v>90</v>
      </c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ht="22.5" outlineLevel="1" x14ac:dyDescent="0.2">
      <c r="A76" s="207">
        <v>52</v>
      </c>
      <c r="B76" s="213" t="s">
        <v>202</v>
      </c>
      <c r="C76" s="243" t="s">
        <v>203</v>
      </c>
      <c r="D76" s="215" t="s">
        <v>204</v>
      </c>
      <c r="E76" s="220">
        <v>1.5</v>
      </c>
      <c r="F76" s="273"/>
      <c r="G76" s="274">
        <f>ROUND(E76*F76,2)</f>
        <v>0</v>
      </c>
      <c r="H76" s="273"/>
      <c r="I76" s="274">
        <f>ROUND(E76*H76,2)</f>
        <v>0</v>
      </c>
      <c r="J76" s="273"/>
      <c r="K76" s="223">
        <f>ROUND(E76*J76,2)</f>
        <v>0</v>
      </c>
      <c r="L76" s="223">
        <v>10</v>
      </c>
      <c r="M76" s="223">
        <f>G76*(1+L76/100)</f>
        <v>0</v>
      </c>
      <c r="N76" s="215">
        <v>3.4209999999999997E-2</v>
      </c>
      <c r="O76" s="215">
        <f>ROUND(E76*N76,5)</f>
        <v>5.1319999999999998E-2</v>
      </c>
      <c r="P76" s="215">
        <v>0</v>
      </c>
      <c r="Q76" s="215">
        <f>ROUND(E76*P76,5)</f>
        <v>0</v>
      </c>
      <c r="R76" s="215"/>
      <c r="S76" s="215"/>
      <c r="T76" s="216">
        <v>4.0999999999999996</v>
      </c>
      <c r="U76" s="215">
        <f>ROUND(E76*T76,2)</f>
        <v>6.15</v>
      </c>
      <c r="V76" s="206"/>
      <c r="W76" s="206"/>
      <c r="X76" s="206"/>
      <c r="Y76" s="206"/>
      <c r="Z76" s="206"/>
      <c r="AA76" s="206"/>
      <c r="AB76" s="206"/>
      <c r="AC76" s="206"/>
      <c r="AD76" s="206"/>
      <c r="AE76" s="206" t="s">
        <v>90</v>
      </c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ht="22.5" outlineLevel="1" x14ac:dyDescent="0.2">
      <c r="A77" s="207">
        <v>53</v>
      </c>
      <c r="B77" s="213" t="s">
        <v>205</v>
      </c>
      <c r="C77" s="243" t="s">
        <v>206</v>
      </c>
      <c r="D77" s="215" t="s">
        <v>131</v>
      </c>
      <c r="E77" s="220">
        <v>1325</v>
      </c>
      <c r="F77" s="273"/>
      <c r="G77" s="274">
        <f>ROUND(E77*F77,2)</f>
        <v>0</v>
      </c>
      <c r="H77" s="273"/>
      <c r="I77" s="274">
        <f>ROUND(E77*H77,2)</f>
        <v>0</v>
      </c>
      <c r="J77" s="273"/>
      <c r="K77" s="223">
        <f>ROUND(E77*J77,2)</f>
        <v>0</v>
      </c>
      <c r="L77" s="223">
        <v>10</v>
      </c>
      <c r="M77" s="223">
        <f>G77*(1+L77/100)</f>
        <v>0</v>
      </c>
      <c r="N77" s="215">
        <v>0.26485999999999998</v>
      </c>
      <c r="O77" s="215">
        <f>ROUND(E77*N77,5)</f>
        <v>350.93950000000001</v>
      </c>
      <c r="P77" s="215">
        <v>0</v>
      </c>
      <c r="Q77" s="215">
        <f>ROUND(E77*P77,5)</f>
        <v>0</v>
      </c>
      <c r="R77" s="215"/>
      <c r="S77" s="215"/>
      <c r="T77" s="216">
        <v>0.11</v>
      </c>
      <c r="U77" s="215">
        <f>ROUND(E77*T77,2)</f>
        <v>145.75</v>
      </c>
      <c r="V77" s="206"/>
      <c r="W77" s="206"/>
      <c r="X77" s="206"/>
      <c r="Y77" s="206"/>
      <c r="Z77" s="206"/>
      <c r="AA77" s="206"/>
      <c r="AB77" s="206"/>
      <c r="AC77" s="206"/>
      <c r="AD77" s="206"/>
      <c r="AE77" s="206" t="s">
        <v>90</v>
      </c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07">
        <v>54</v>
      </c>
      <c r="B78" s="213" t="s">
        <v>207</v>
      </c>
      <c r="C78" s="243" t="s">
        <v>208</v>
      </c>
      <c r="D78" s="215" t="s">
        <v>131</v>
      </c>
      <c r="E78" s="220">
        <v>90</v>
      </c>
      <c r="F78" s="273"/>
      <c r="G78" s="274">
        <f>ROUND(E78*F78,2)</f>
        <v>0</v>
      </c>
      <c r="H78" s="273"/>
      <c r="I78" s="274">
        <f>ROUND(E78*H78,2)</f>
        <v>0</v>
      </c>
      <c r="J78" s="273"/>
      <c r="K78" s="223">
        <f>ROUND(E78*J78,2)</f>
        <v>0</v>
      </c>
      <c r="L78" s="223">
        <v>10</v>
      </c>
      <c r="M78" s="223">
        <f>G78*(1+L78/100)</f>
        <v>0</v>
      </c>
      <c r="N78" s="215">
        <v>3.48E-3</v>
      </c>
      <c r="O78" s="215">
        <f>ROUND(E78*N78,5)</f>
        <v>0.31319999999999998</v>
      </c>
      <c r="P78" s="215">
        <v>0</v>
      </c>
      <c r="Q78" s="215">
        <f>ROUND(E78*P78,5)</f>
        <v>0</v>
      </c>
      <c r="R78" s="215"/>
      <c r="S78" s="215"/>
      <c r="T78" s="216">
        <v>1.7012400000000001</v>
      </c>
      <c r="U78" s="215">
        <f>ROUND(E78*T78,2)</f>
        <v>153.11000000000001</v>
      </c>
      <c r="V78" s="206"/>
      <c r="W78" s="206"/>
      <c r="X78" s="206"/>
      <c r="Y78" s="206"/>
      <c r="Z78" s="206"/>
      <c r="AA78" s="206"/>
      <c r="AB78" s="206"/>
      <c r="AC78" s="206"/>
      <c r="AD78" s="206"/>
      <c r="AE78" s="206" t="s">
        <v>90</v>
      </c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07"/>
      <c r="B79" s="213"/>
      <c r="C79" s="244" t="s">
        <v>209</v>
      </c>
      <c r="D79" s="217"/>
      <c r="E79" s="221"/>
      <c r="F79" s="274"/>
      <c r="G79" s="274"/>
      <c r="H79" s="274"/>
      <c r="I79" s="274"/>
      <c r="J79" s="274"/>
      <c r="K79" s="223"/>
      <c r="L79" s="223"/>
      <c r="M79" s="223"/>
      <c r="N79" s="215"/>
      <c r="O79" s="215"/>
      <c r="P79" s="215"/>
      <c r="Q79" s="215"/>
      <c r="R79" s="215"/>
      <c r="S79" s="215"/>
      <c r="T79" s="216"/>
      <c r="U79" s="215"/>
      <c r="V79" s="206"/>
      <c r="W79" s="206"/>
      <c r="X79" s="206"/>
      <c r="Y79" s="206"/>
      <c r="Z79" s="206"/>
      <c r="AA79" s="206"/>
      <c r="AB79" s="206"/>
      <c r="AC79" s="206"/>
      <c r="AD79" s="206"/>
      <c r="AE79" s="206" t="s">
        <v>96</v>
      </c>
      <c r="AF79" s="206">
        <v>0</v>
      </c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07">
        <v>55</v>
      </c>
      <c r="B80" s="213" t="s">
        <v>210</v>
      </c>
      <c r="C80" s="243" t="s">
        <v>211</v>
      </c>
      <c r="D80" s="215" t="s">
        <v>212</v>
      </c>
      <c r="E80" s="220">
        <v>54</v>
      </c>
      <c r="F80" s="273"/>
      <c r="G80" s="274">
        <f>ROUND(E80*F80,2)</f>
        <v>0</v>
      </c>
      <c r="H80" s="273"/>
      <c r="I80" s="274">
        <f>ROUND(E80*H80,2)</f>
        <v>0</v>
      </c>
      <c r="J80" s="273"/>
      <c r="K80" s="223">
        <f>ROUND(E80*J80,2)</f>
        <v>0</v>
      </c>
      <c r="L80" s="223">
        <v>10</v>
      </c>
      <c r="M80" s="223">
        <f>G80*(1+L80/100)</f>
        <v>0</v>
      </c>
      <c r="N80" s="215">
        <v>0</v>
      </c>
      <c r="O80" s="215">
        <f>ROUND(E80*N80,5)</f>
        <v>0</v>
      </c>
      <c r="P80" s="215">
        <v>0</v>
      </c>
      <c r="Q80" s="215">
        <f>ROUND(E80*P80,5)</f>
        <v>0</v>
      </c>
      <c r="R80" s="215"/>
      <c r="S80" s="215"/>
      <c r="T80" s="216">
        <v>1.71</v>
      </c>
      <c r="U80" s="215">
        <f>ROUND(E80*T80,2)</f>
        <v>92.34</v>
      </c>
      <c r="V80" s="206"/>
      <c r="W80" s="206"/>
      <c r="X80" s="206"/>
      <c r="Y80" s="206"/>
      <c r="Z80" s="206"/>
      <c r="AA80" s="206"/>
      <c r="AB80" s="206"/>
      <c r="AC80" s="206"/>
      <c r="AD80" s="206"/>
      <c r="AE80" s="206" t="s">
        <v>90</v>
      </c>
      <c r="AF80" s="206"/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ht="16.5" customHeight="1" outlineLevel="1" x14ac:dyDescent="0.2">
      <c r="A81" s="207"/>
      <c r="B81" s="213"/>
      <c r="C81" s="244" t="s">
        <v>213</v>
      </c>
      <c r="D81" s="217"/>
      <c r="E81" s="221"/>
      <c r="F81" s="274"/>
      <c r="G81" s="274"/>
      <c r="H81" s="274"/>
      <c r="I81" s="274"/>
      <c r="J81" s="274"/>
      <c r="K81" s="223"/>
      <c r="L81" s="223"/>
      <c r="M81" s="223"/>
      <c r="N81" s="215"/>
      <c r="O81" s="215"/>
      <c r="P81" s="215"/>
      <c r="Q81" s="215"/>
      <c r="R81" s="215"/>
      <c r="S81" s="215"/>
      <c r="T81" s="216"/>
      <c r="U81" s="215"/>
      <c r="V81" s="206"/>
      <c r="W81" s="206"/>
      <c r="X81" s="206"/>
      <c r="Y81" s="206"/>
      <c r="Z81" s="206"/>
      <c r="AA81" s="206"/>
      <c r="AB81" s="206"/>
      <c r="AC81" s="206"/>
      <c r="AD81" s="206"/>
      <c r="AE81" s="206" t="s">
        <v>96</v>
      </c>
      <c r="AF81" s="206">
        <v>0</v>
      </c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07">
        <v>56</v>
      </c>
      <c r="B82" s="213" t="s">
        <v>214</v>
      </c>
      <c r="C82" s="243" t="s">
        <v>215</v>
      </c>
      <c r="D82" s="215" t="s">
        <v>131</v>
      </c>
      <c r="E82" s="220">
        <v>90</v>
      </c>
      <c r="F82" s="273"/>
      <c r="G82" s="274">
        <f>ROUND(E82*F82,2)</f>
        <v>0</v>
      </c>
      <c r="H82" s="273"/>
      <c r="I82" s="274">
        <f>ROUND(E82*H82,2)</f>
        <v>0</v>
      </c>
      <c r="J82" s="273"/>
      <c r="K82" s="223">
        <f>ROUND(E82*J82,2)</f>
        <v>0</v>
      </c>
      <c r="L82" s="223">
        <v>10</v>
      </c>
      <c r="M82" s="223">
        <f>G82*(1+L82/100)</f>
        <v>0</v>
      </c>
      <c r="N82" s="215">
        <v>6.9999999999999999E-4</v>
      </c>
      <c r="O82" s="215">
        <f>ROUND(E82*N82,5)</f>
        <v>6.3E-2</v>
      </c>
      <c r="P82" s="215">
        <v>0</v>
      </c>
      <c r="Q82" s="215">
        <f>ROUND(E82*P82,5)</f>
        <v>0</v>
      </c>
      <c r="R82" s="215"/>
      <c r="S82" s="215"/>
      <c r="T82" s="216">
        <v>0</v>
      </c>
      <c r="U82" s="215">
        <f>ROUND(E82*T82,2)</f>
        <v>0</v>
      </c>
      <c r="V82" s="206"/>
      <c r="W82" s="206"/>
      <c r="X82" s="206"/>
      <c r="Y82" s="206"/>
      <c r="Z82" s="206"/>
      <c r="AA82" s="206"/>
      <c r="AB82" s="206"/>
      <c r="AC82" s="206"/>
      <c r="AD82" s="206"/>
      <c r="AE82" s="206" t="s">
        <v>94</v>
      </c>
      <c r="AF82" s="206"/>
      <c r="AG82" s="206"/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07">
        <v>57</v>
      </c>
      <c r="B83" s="213" t="s">
        <v>216</v>
      </c>
      <c r="C83" s="243" t="s">
        <v>217</v>
      </c>
      <c r="D83" s="215" t="s">
        <v>218</v>
      </c>
      <c r="E83" s="220">
        <v>130</v>
      </c>
      <c r="F83" s="273"/>
      <c r="G83" s="274">
        <f>ROUND(E83*F83,2)</f>
        <v>0</v>
      </c>
      <c r="H83" s="273"/>
      <c r="I83" s="274">
        <f>ROUND(E83*H83,2)</f>
        <v>0</v>
      </c>
      <c r="J83" s="273"/>
      <c r="K83" s="223">
        <f>ROUND(E83*J83,2)</f>
        <v>0</v>
      </c>
      <c r="L83" s="223">
        <v>10</v>
      </c>
      <c r="M83" s="223">
        <f>G83*(1+L83/100)</f>
        <v>0</v>
      </c>
      <c r="N83" s="215">
        <v>1</v>
      </c>
      <c r="O83" s="215">
        <f>ROUND(E83*N83,5)</f>
        <v>130</v>
      </c>
      <c r="P83" s="215">
        <v>0</v>
      </c>
      <c r="Q83" s="215">
        <f>ROUND(E83*P83,5)</f>
        <v>0</v>
      </c>
      <c r="R83" s="215"/>
      <c r="S83" s="215"/>
      <c r="T83" s="216">
        <v>0</v>
      </c>
      <c r="U83" s="215">
        <f>ROUND(E83*T83,2)</f>
        <v>0</v>
      </c>
      <c r="V83" s="206"/>
      <c r="W83" s="206"/>
      <c r="X83" s="206"/>
      <c r="Y83" s="206"/>
      <c r="Z83" s="206"/>
      <c r="AA83" s="206"/>
      <c r="AB83" s="206"/>
      <c r="AC83" s="206"/>
      <c r="AD83" s="206"/>
      <c r="AE83" s="206" t="s">
        <v>94</v>
      </c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07">
        <v>58</v>
      </c>
      <c r="B84" s="213" t="s">
        <v>219</v>
      </c>
      <c r="C84" s="243" t="s">
        <v>220</v>
      </c>
      <c r="D84" s="215" t="s">
        <v>131</v>
      </c>
      <c r="E84" s="220">
        <v>1325</v>
      </c>
      <c r="F84" s="273"/>
      <c r="G84" s="274">
        <f>ROUND(E84*F84,2)</f>
        <v>0</v>
      </c>
      <c r="H84" s="273"/>
      <c r="I84" s="274">
        <f>ROUND(E84*H84,2)</f>
        <v>0</v>
      </c>
      <c r="J84" s="273"/>
      <c r="K84" s="223">
        <f>ROUND(E84*J84,2)</f>
        <v>0</v>
      </c>
      <c r="L84" s="223">
        <v>10</v>
      </c>
      <c r="M84" s="223">
        <f>G84*(1+L84/100)</f>
        <v>0</v>
      </c>
      <c r="N84" s="215">
        <v>3.1E-4</v>
      </c>
      <c r="O84" s="215">
        <f>ROUND(E84*N84,5)</f>
        <v>0.41075</v>
      </c>
      <c r="P84" s="215">
        <v>0</v>
      </c>
      <c r="Q84" s="215">
        <f>ROUND(E84*P84,5)</f>
        <v>0</v>
      </c>
      <c r="R84" s="215"/>
      <c r="S84" s="215"/>
      <c r="T84" s="216">
        <v>0.03</v>
      </c>
      <c r="U84" s="215">
        <f>ROUND(E84*T84,2)</f>
        <v>39.75</v>
      </c>
      <c r="V84" s="206"/>
      <c r="W84" s="206"/>
      <c r="X84" s="206"/>
      <c r="Y84" s="206"/>
      <c r="Z84" s="206"/>
      <c r="AA84" s="206"/>
      <c r="AB84" s="206"/>
      <c r="AC84" s="206"/>
      <c r="AD84" s="206"/>
      <c r="AE84" s="206" t="s">
        <v>90</v>
      </c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07">
        <v>59</v>
      </c>
      <c r="B85" s="213" t="s">
        <v>221</v>
      </c>
      <c r="C85" s="243" t="s">
        <v>222</v>
      </c>
      <c r="D85" s="215" t="s">
        <v>212</v>
      </c>
      <c r="E85" s="220">
        <v>39</v>
      </c>
      <c r="F85" s="273"/>
      <c r="G85" s="274">
        <f>ROUND(E85*F85,2)</f>
        <v>0</v>
      </c>
      <c r="H85" s="273"/>
      <c r="I85" s="274">
        <f>ROUND(E85*H85,2)</f>
        <v>0</v>
      </c>
      <c r="J85" s="273"/>
      <c r="K85" s="223">
        <f>ROUND(E85*J85,2)</f>
        <v>0</v>
      </c>
      <c r="L85" s="223">
        <v>10</v>
      </c>
      <c r="M85" s="223">
        <f>G85*(1+L85/100)</f>
        <v>0</v>
      </c>
      <c r="N85" s="215">
        <v>0</v>
      </c>
      <c r="O85" s="215">
        <f>ROUND(E85*N85,5)</f>
        <v>0</v>
      </c>
      <c r="P85" s="215">
        <v>0</v>
      </c>
      <c r="Q85" s="215">
        <f>ROUND(E85*P85,5)</f>
        <v>0</v>
      </c>
      <c r="R85" s="215"/>
      <c r="S85" s="215"/>
      <c r="T85" s="216">
        <v>3.44</v>
      </c>
      <c r="U85" s="215">
        <f>ROUND(E85*T85,2)</f>
        <v>134.16</v>
      </c>
      <c r="V85" s="206"/>
      <c r="W85" s="206"/>
      <c r="X85" s="206"/>
      <c r="Y85" s="206"/>
      <c r="Z85" s="206"/>
      <c r="AA85" s="206"/>
      <c r="AB85" s="206"/>
      <c r="AC85" s="206"/>
      <c r="AD85" s="206"/>
      <c r="AE85" s="206" t="s">
        <v>90</v>
      </c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ht="22.5" outlineLevel="1" x14ac:dyDescent="0.2">
      <c r="A86" s="207">
        <v>60</v>
      </c>
      <c r="B86" s="213" t="s">
        <v>223</v>
      </c>
      <c r="C86" s="243" t="s">
        <v>224</v>
      </c>
      <c r="D86" s="215" t="s">
        <v>89</v>
      </c>
      <c r="E86" s="220">
        <v>14</v>
      </c>
      <c r="F86" s="273"/>
      <c r="G86" s="274">
        <f>ROUND(E86*F86,2)</f>
        <v>0</v>
      </c>
      <c r="H86" s="273"/>
      <c r="I86" s="274">
        <f>ROUND(E86*H86,2)</f>
        <v>0</v>
      </c>
      <c r="J86" s="273"/>
      <c r="K86" s="223">
        <f>ROUND(E86*J86,2)</f>
        <v>0</v>
      </c>
      <c r="L86" s="223">
        <v>10</v>
      </c>
      <c r="M86" s="223">
        <f>G86*(1+L86/100)</f>
        <v>0</v>
      </c>
      <c r="N86" s="215">
        <v>1.23325</v>
      </c>
      <c r="O86" s="215">
        <f>ROUND(E86*N86,5)</f>
        <v>17.265499999999999</v>
      </c>
      <c r="P86" s="215">
        <v>0</v>
      </c>
      <c r="Q86" s="215">
        <f>ROUND(E86*P86,5)</f>
        <v>0</v>
      </c>
      <c r="R86" s="215"/>
      <c r="S86" s="215"/>
      <c r="T86" s="216">
        <v>2.827</v>
      </c>
      <c r="U86" s="215">
        <f>ROUND(E86*T86,2)</f>
        <v>39.58</v>
      </c>
      <c r="V86" s="206"/>
      <c r="W86" s="206"/>
      <c r="X86" s="206"/>
      <c r="Y86" s="206"/>
      <c r="Z86" s="206"/>
      <c r="AA86" s="206"/>
      <c r="AB86" s="206"/>
      <c r="AC86" s="206"/>
      <c r="AD86" s="206"/>
      <c r="AE86" s="206" t="s">
        <v>90</v>
      </c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ht="22.5" outlineLevel="1" x14ac:dyDescent="0.2">
      <c r="A87" s="207">
        <v>61</v>
      </c>
      <c r="B87" s="213" t="s">
        <v>225</v>
      </c>
      <c r="C87" s="243" t="s">
        <v>226</v>
      </c>
      <c r="D87" s="215" t="s">
        <v>89</v>
      </c>
      <c r="E87" s="220">
        <v>23</v>
      </c>
      <c r="F87" s="273"/>
      <c r="G87" s="274">
        <f>ROUND(E87*F87,2)</f>
        <v>0</v>
      </c>
      <c r="H87" s="273"/>
      <c r="I87" s="274">
        <f>ROUND(E87*H87,2)</f>
        <v>0</v>
      </c>
      <c r="J87" s="273"/>
      <c r="K87" s="223">
        <f>ROUND(E87*J87,2)</f>
        <v>0</v>
      </c>
      <c r="L87" s="223">
        <v>10</v>
      </c>
      <c r="M87" s="223">
        <f>G87*(1+L87/100)</f>
        <v>0</v>
      </c>
      <c r="N87" s="215">
        <v>0.13682</v>
      </c>
      <c r="O87" s="215">
        <f>ROUND(E87*N87,5)</f>
        <v>3.1468600000000002</v>
      </c>
      <c r="P87" s="215">
        <v>0</v>
      </c>
      <c r="Q87" s="215">
        <f>ROUND(E87*P87,5)</f>
        <v>0</v>
      </c>
      <c r="R87" s="215"/>
      <c r="S87" s="215"/>
      <c r="T87" s="216">
        <v>2.827</v>
      </c>
      <c r="U87" s="215">
        <f>ROUND(E87*T87,2)</f>
        <v>65.02</v>
      </c>
      <c r="V87" s="206"/>
      <c r="W87" s="206"/>
      <c r="X87" s="206"/>
      <c r="Y87" s="206"/>
      <c r="Z87" s="206"/>
      <c r="AA87" s="206"/>
      <c r="AB87" s="206"/>
      <c r="AC87" s="206"/>
      <c r="AD87" s="206"/>
      <c r="AE87" s="206" t="s">
        <v>90</v>
      </c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ht="22.5" outlineLevel="1" x14ac:dyDescent="0.2">
      <c r="A88" s="207">
        <v>62</v>
      </c>
      <c r="B88" s="213" t="s">
        <v>227</v>
      </c>
      <c r="C88" s="243" t="s">
        <v>228</v>
      </c>
      <c r="D88" s="215" t="s">
        <v>89</v>
      </c>
      <c r="E88" s="220">
        <v>39</v>
      </c>
      <c r="F88" s="273"/>
      <c r="G88" s="274">
        <f>ROUND(E88*F88,2)</f>
        <v>0</v>
      </c>
      <c r="H88" s="273"/>
      <c r="I88" s="274">
        <f>ROUND(E88*H88,2)</f>
        <v>0</v>
      </c>
      <c r="J88" s="273"/>
      <c r="K88" s="223">
        <f>ROUND(E88*J88,2)</f>
        <v>0</v>
      </c>
      <c r="L88" s="223">
        <v>10</v>
      </c>
      <c r="M88" s="223">
        <f>G88*(1+L88/100)</f>
        <v>0</v>
      </c>
      <c r="N88" s="215">
        <v>0</v>
      </c>
      <c r="O88" s="215">
        <f>ROUND(E88*N88,5)</f>
        <v>0</v>
      </c>
      <c r="P88" s="215">
        <v>0</v>
      </c>
      <c r="Q88" s="215">
        <f>ROUND(E88*P88,5)</f>
        <v>0</v>
      </c>
      <c r="R88" s="215"/>
      <c r="S88" s="215"/>
      <c r="T88" s="216">
        <v>0.64</v>
      </c>
      <c r="U88" s="215">
        <f>ROUND(E88*T88,2)</f>
        <v>24.96</v>
      </c>
      <c r="V88" s="206"/>
      <c r="W88" s="206"/>
      <c r="X88" s="206"/>
      <c r="Y88" s="206"/>
      <c r="Z88" s="206"/>
      <c r="AA88" s="206"/>
      <c r="AB88" s="206"/>
      <c r="AC88" s="206"/>
      <c r="AD88" s="206"/>
      <c r="AE88" s="206" t="s">
        <v>90</v>
      </c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ht="22.5" outlineLevel="1" x14ac:dyDescent="0.2">
      <c r="A89" s="207">
        <v>63</v>
      </c>
      <c r="B89" s="213" t="s">
        <v>229</v>
      </c>
      <c r="C89" s="243" t="s">
        <v>230</v>
      </c>
      <c r="D89" s="215" t="s">
        <v>231</v>
      </c>
      <c r="E89" s="220">
        <v>6</v>
      </c>
      <c r="F89" s="273"/>
      <c r="G89" s="274">
        <f>ROUND(E89*F89,2)</f>
        <v>0</v>
      </c>
      <c r="H89" s="273"/>
      <c r="I89" s="274">
        <f>ROUND(E89*H89,2)</f>
        <v>0</v>
      </c>
      <c r="J89" s="273"/>
      <c r="K89" s="223">
        <f>ROUND(E89*J89,2)</f>
        <v>0</v>
      </c>
      <c r="L89" s="223">
        <v>10</v>
      </c>
      <c r="M89" s="223">
        <f>G89*(1+L89/100)</f>
        <v>0</v>
      </c>
      <c r="N89" s="215">
        <v>0.65983000000000003</v>
      </c>
      <c r="O89" s="215">
        <f>ROUND(E89*N89,5)</f>
        <v>3.9589799999999999</v>
      </c>
      <c r="P89" s="215">
        <v>0.88</v>
      </c>
      <c r="Q89" s="215">
        <f>ROUND(E89*P89,5)</f>
        <v>5.28</v>
      </c>
      <c r="R89" s="215"/>
      <c r="S89" s="215"/>
      <c r="T89" s="216">
        <v>2.3212199999999998</v>
      </c>
      <c r="U89" s="215">
        <f>ROUND(E89*T89,2)</f>
        <v>13.93</v>
      </c>
      <c r="V89" s="206"/>
      <c r="W89" s="206"/>
      <c r="X89" s="206"/>
      <c r="Y89" s="206"/>
      <c r="Z89" s="206"/>
      <c r="AA89" s="206"/>
      <c r="AB89" s="206"/>
      <c r="AC89" s="206"/>
      <c r="AD89" s="206"/>
      <c r="AE89" s="206" t="s">
        <v>232</v>
      </c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ht="22.5" outlineLevel="1" x14ac:dyDescent="0.2">
      <c r="A90" s="207">
        <v>64</v>
      </c>
      <c r="B90" s="213" t="s">
        <v>229</v>
      </c>
      <c r="C90" s="243" t="s">
        <v>233</v>
      </c>
      <c r="D90" s="215" t="s">
        <v>231</v>
      </c>
      <c r="E90" s="220">
        <v>150</v>
      </c>
      <c r="F90" s="273"/>
      <c r="G90" s="274">
        <f>ROUND(E90*F90,2)</f>
        <v>0</v>
      </c>
      <c r="H90" s="273"/>
      <c r="I90" s="274">
        <f>ROUND(E90*H90,2)</f>
        <v>0</v>
      </c>
      <c r="J90" s="273"/>
      <c r="K90" s="223">
        <f>ROUND(E90*J90,2)</f>
        <v>0</v>
      </c>
      <c r="L90" s="223">
        <v>10</v>
      </c>
      <c r="M90" s="223">
        <f>G90*(1+L90/100)</f>
        <v>0</v>
      </c>
      <c r="N90" s="215">
        <v>0.65983000000000003</v>
      </c>
      <c r="O90" s="215">
        <f>ROUND(E90*N90,5)</f>
        <v>98.974500000000006</v>
      </c>
      <c r="P90" s="215">
        <v>0.88</v>
      </c>
      <c r="Q90" s="215">
        <f>ROUND(E90*P90,5)</f>
        <v>132</v>
      </c>
      <c r="R90" s="215"/>
      <c r="S90" s="215"/>
      <c r="T90" s="216">
        <v>2.3212199999999998</v>
      </c>
      <c r="U90" s="215">
        <f>ROUND(E90*T90,2)</f>
        <v>348.18</v>
      </c>
      <c r="V90" s="206"/>
      <c r="W90" s="206"/>
      <c r="X90" s="206"/>
      <c r="Y90" s="206"/>
      <c r="Z90" s="206"/>
      <c r="AA90" s="206"/>
      <c r="AB90" s="206"/>
      <c r="AC90" s="206"/>
      <c r="AD90" s="206"/>
      <c r="AE90" s="206" t="s">
        <v>232</v>
      </c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07">
        <v>65</v>
      </c>
      <c r="B91" s="213" t="s">
        <v>234</v>
      </c>
      <c r="C91" s="243" t="s">
        <v>235</v>
      </c>
      <c r="D91" s="215" t="s">
        <v>212</v>
      </c>
      <c r="E91" s="220">
        <v>6</v>
      </c>
      <c r="F91" s="273"/>
      <c r="G91" s="274">
        <f>ROUND(E91*F91,2)</f>
        <v>0</v>
      </c>
      <c r="H91" s="273"/>
      <c r="I91" s="274">
        <f>ROUND(E91*H91,2)</f>
        <v>0</v>
      </c>
      <c r="J91" s="273"/>
      <c r="K91" s="223">
        <f>ROUND(E91*J91,2)</f>
        <v>0</v>
      </c>
      <c r="L91" s="223">
        <v>10</v>
      </c>
      <c r="M91" s="223">
        <f>G91*(1+L91/100)</f>
        <v>0</v>
      </c>
      <c r="N91" s="215">
        <v>0</v>
      </c>
      <c r="O91" s="215">
        <f>ROUND(E91*N91,5)</f>
        <v>0</v>
      </c>
      <c r="P91" s="215">
        <v>0</v>
      </c>
      <c r="Q91" s="215">
        <f>ROUND(E91*P91,5)</f>
        <v>0</v>
      </c>
      <c r="R91" s="215"/>
      <c r="S91" s="215"/>
      <c r="T91" s="216">
        <v>4.556</v>
      </c>
      <c r="U91" s="215">
        <f>ROUND(E91*T91,2)</f>
        <v>27.34</v>
      </c>
      <c r="V91" s="206"/>
      <c r="W91" s="206"/>
      <c r="X91" s="206"/>
      <c r="Y91" s="206"/>
      <c r="Z91" s="206"/>
      <c r="AA91" s="206"/>
      <c r="AB91" s="206"/>
      <c r="AC91" s="206"/>
      <c r="AD91" s="206"/>
      <c r="AE91" s="206" t="s">
        <v>90</v>
      </c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07">
        <v>66</v>
      </c>
      <c r="B92" s="213" t="s">
        <v>236</v>
      </c>
      <c r="C92" s="243" t="s">
        <v>237</v>
      </c>
      <c r="D92" s="215" t="s">
        <v>231</v>
      </c>
      <c r="E92" s="220">
        <v>24</v>
      </c>
      <c r="F92" s="273"/>
      <c r="G92" s="274">
        <f>ROUND(E92*F92,2)</f>
        <v>0</v>
      </c>
      <c r="H92" s="273"/>
      <c r="I92" s="274">
        <f>ROUND(E92*H92,2)</f>
        <v>0</v>
      </c>
      <c r="J92" s="273"/>
      <c r="K92" s="223">
        <f>ROUND(E92*J92,2)</f>
        <v>0</v>
      </c>
      <c r="L92" s="223">
        <v>10</v>
      </c>
      <c r="M92" s="223">
        <f>G92*(1+L92/100)</f>
        <v>0</v>
      </c>
      <c r="N92" s="215">
        <v>0</v>
      </c>
      <c r="O92" s="215">
        <f>ROUND(E92*N92,5)</f>
        <v>0</v>
      </c>
      <c r="P92" s="215">
        <v>0</v>
      </c>
      <c r="Q92" s="215">
        <f>ROUND(E92*P92,5)</f>
        <v>0</v>
      </c>
      <c r="R92" s="215"/>
      <c r="S92" s="215"/>
      <c r="T92" s="216">
        <v>0.23799999999999999</v>
      </c>
      <c r="U92" s="215">
        <f>ROUND(E92*T92,2)</f>
        <v>5.71</v>
      </c>
      <c r="V92" s="206"/>
      <c r="W92" s="206"/>
      <c r="X92" s="206"/>
      <c r="Y92" s="206"/>
      <c r="Z92" s="206"/>
      <c r="AA92" s="206"/>
      <c r="AB92" s="206"/>
      <c r="AC92" s="206"/>
      <c r="AD92" s="206"/>
      <c r="AE92" s="206" t="s">
        <v>90</v>
      </c>
      <c r="AF92" s="206"/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07">
        <v>67</v>
      </c>
      <c r="B93" s="213" t="s">
        <v>238</v>
      </c>
      <c r="C93" s="243" t="s">
        <v>239</v>
      </c>
      <c r="D93" s="215" t="s">
        <v>231</v>
      </c>
      <c r="E93" s="220">
        <v>24</v>
      </c>
      <c r="F93" s="273"/>
      <c r="G93" s="274">
        <f>ROUND(E93*F93,2)</f>
        <v>0</v>
      </c>
      <c r="H93" s="273"/>
      <c r="I93" s="274">
        <f>ROUND(E93*H93,2)</f>
        <v>0</v>
      </c>
      <c r="J93" s="273"/>
      <c r="K93" s="223">
        <f>ROUND(E93*J93,2)</f>
        <v>0</v>
      </c>
      <c r="L93" s="223">
        <v>10</v>
      </c>
      <c r="M93" s="223">
        <f>G93*(1+L93/100)</f>
        <v>0</v>
      </c>
      <c r="N93" s="215">
        <v>0.12024</v>
      </c>
      <c r="O93" s="215">
        <f>ROUND(E93*N93,5)</f>
        <v>2.8857599999999999</v>
      </c>
      <c r="P93" s="215">
        <v>0</v>
      </c>
      <c r="Q93" s="215">
        <f>ROUND(E93*P93,5)</f>
        <v>0</v>
      </c>
      <c r="R93" s="215"/>
      <c r="S93" s="215"/>
      <c r="T93" s="216">
        <v>0.60499999999999998</v>
      </c>
      <c r="U93" s="215">
        <f>ROUND(E93*T93,2)</f>
        <v>14.52</v>
      </c>
      <c r="V93" s="206"/>
      <c r="W93" s="206"/>
      <c r="X93" s="206"/>
      <c r="Y93" s="206"/>
      <c r="Z93" s="206"/>
      <c r="AA93" s="206"/>
      <c r="AB93" s="206"/>
      <c r="AC93" s="206"/>
      <c r="AD93" s="206"/>
      <c r="AE93" s="206" t="s">
        <v>90</v>
      </c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07">
        <v>68</v>
      </c>
      <c r="B94" s="213" t="s">
        <v>240</v>
      </c>
      <c r="C94" s="243" t="s">
        <v>241</v>
      </c>
      <c r="D94" s="215" t="s">
        <v>212</v>
      </c>
      <c r="E94" s="220">
        <v>14</v>
      </c>
      <c r="F94" s="273"/>
      <c r="G94" s="274">
        <f>ROUND(E94*F94,2)</f>
        <v>0</v>
      </c>
      <c r="H94" s="273"/>
      <c r="I94" s="274">
        <f>ROUND(E94*H94,2)</f>
        <v>0</v>
      </c>
      <c r="J94" s="273"/>
      <c r="K94" s="223">
        <f>ROUND(E94*J94,2)</f>
        <v>0</v>
      </c>
      <c r="L94" s="223">
        <v>10</v>
      </c>
      <c r="M94" s="223">
        <f>G94*(1+L94/100)</f>
        <v>0</v>
      </c>
      <c r="N94" s="215">
        <v>1.6859999999999999</v>
      </c>
      <c r="O94" s="215">
        <f>ROUND(E94*N94,5)</f>
        <v>23.603999999999999</v>
      </c>
      <c r="P94" s="215">
        <v>0</v>
      </c>
      <c r="Q94" s="215">
        <f>ROUND(E94*P94,5)</f>
        <v>0</v>
      </c>
      <c r="R94" s="215"/>
      <c r="S94" s="215"/>
      <c r="T94" s="216">
        <v>0.41199999999999998</v>
      </c>
      <c r="U94" s="215">
        <f>ROUND(E94*T94,2)</f>
        <v>5.77</v>
      </c>
      <c r="V94" s="206"/>
      <c r="W94" s="206"/>
      <c r="X94" s="206"/>
      <c r="Y94" s="206"/>
      <c r="Z94" s="206"/>
      <c r="AA94" s="206"/>
      <c r="AB94" s="206"/>
      <c r="AC94" s="206"/>
      <c r="AD94" s="206"/>
      <c r="AE94" s="206" t="s">
        <v>90</v>
      </c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07">
        <v>69</v>
      </c>
      <c r="B95" s="213" t="s">
        <v>242</v>
      </c>
      <c r="C95" s="243" t="s">
        <v>243</v>
      </c>
      <c r="D95" s="215" t="s">
        <v>212</v>
      </c>
      <c r="E95" s="220">
        <v>14</v>
      </c>
      <c r="F95" s="273"/>
      <c r="G95" s="274">
        <f>ROUND(E95*F95,2)</f>
        <v>0</v>
      </c>
      <c r="H95" s="273"/>
      <c r="I95" s="274">
        <f>ROUND(E95*H95,2)</f>
        <v>0</v>
      </c>
      <c r="J95" s="273"/>
      <c r="K95" s="223">
        <f>ROUND(E95*J95,2)</f>
        <v>0</v>
      </c>
      <c r="L95" s="223">
        <v>10</v>
      </c>
      <c r="M95" s="223">
        <f>G95*(1+L95/100)</f>
        <v>0</v>
      </c>
      <c r="N95" s="215">
        <v>1</v>
      </c>
      <c r="O95" s="215">
        <f>ROUND(E95*N95,5)</f>
        <v>14</v>
      </c>
      <c r="P95" s="215">
        <v>0</v>
      </c>
      <c r="Q95" s="215">
        <f>ROUND(E95*P95,5)</f>
        <v>0</v>
      </c>
      <c r="R95" s="215"/>
      <c r="S95" s="215"/>
      <c r="T95" s="216">
        <v>0</v>
      </c>
      <c r="U95" s="215">
        <f>ROUND(E95*T95,2)</f>
        <v>0</v>
      </c>
      <c r="V95" s="206"/>
      <c r="W95" s="206"/>
      <c r="X95" s="206"/>
      <c r="Y95" s="206"/>
      <c r="Z95" s="206"/>
      <c r="AA95" s="206"/>
      <c r="AB95" s="206"/>
      <c r="AC95" s="206"/>
      <c r="AD95" s="206"/>
      <c r="AE95" s="206" t="s">
        <v>94</v>
      </c>
      <c r="AF95" s="206"/>
      <c r="AG95" s="206"/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07">
        <v>70</v>
      </c>
      <c r="B96" s="213" t="s">
        <v>244</v>
      </c>
      <c r="C96" s="243" t="s">
        <v>245</v>
      </c>
      <c r="D96" s="215" t="s">
        <v>131</v>
      </c>
      <c r="E96" s="220">
        <v>160</v>
      </c>
      <c r="F96" s="273"/>
      <c r="G96" s="274">
        <f>ROUND(E96*F96,2)</f>
        <v>0</v>
      </c>
      <c r="H96" s="273"/>
      <c r="I96" s="274">
        <f>ROUND(E96*H96,2)</f>
        <v>0</v>
      </c>
      <c r="J96" s="273"/>
      <c r="K96" s="223">
        <f>ROUND(E96*J96,2)</f>
        <v>0</v>
      </c>
      <c r="L96" s="223">
        <v>10</v>
      </c>
      <c r="M96" s="223">
        <f>G96*(1+L96/100)</f>
        <v>0</v>
      </c>
      <c r="N96" s="215">
        <v>0</v>
      </c>
      <c r="O96" s="215">
        <f>ROUND(E96*N96,5)</f>
        <v>0</v>
      </c>
      <c r="P96" s="215">
        <v>0</v>
      </c>
      <c r="Q96" s="215">
        <f>ROUND(E96*P96,5)</f>
        <v>0</v>
      </c>
      <c r="R96" s="215"/>
      <c r="S96" s="215"/>
      <c r="T96" s="216">
        <v>0</v>
      </c>
      <c r="U96" s="215">
        <f>ROUND(E96*T96,2)</f>
        <v>0</v>
      </c>
      <c r="V96" s="206"/>
      <c r="W96" s="206"/>
      <c r="X96" s="206"/>
      <c r="Y96" s="206"/>
      <c r="Z96" s="206"/>
      <c r="AA96" s="206"/>
      <c r="AB96" s="206"/>
      <c r="AC96" s="206"/>
      <c r="AD96" s="206"/>
      <c r="AE96" s="206" t="s">
        <v>94</v>
      </c>
      <c r="AF96" s="206"/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07">
        <v>71</v>
      </c>
      <c r="B97" s="213" t="s">
        <v>246</v>
      </c>
      <c r="C97" s="243" t="s">
        <v>247</v>
      </c>
      <c r="D97" s="215" t="s">
        <v>131</v>
      </c>
      <c r="E97" s="220">
        <v>300</v>
      </c>
      <c r="F97" s="273"/>
      <c r="G97" s="274">
        <f>ROUND(E97*F97,2)</f>
        <v>0</v>
      </c>
      <c r="H97" s="273"/>
      <c r="I97" s="274">
        <f>ROUND(E97*H97,2)</f>
        <v>0</v>
      </c>
      <c r="J97" s="273"/>
      <c r="K97" s="223">
        <f>ROUND(E97*J97,2)</f>
        <v>0</v>
      </c>
      <c r="L97" s="223">
        <v>10</v>
      </c>
      <c r="M97" s="223">
        <f>G97*(1+L97/100)</f>
        <v>0</v>
      </c>
      <c r="N97" s="215">
        <v>0</v>
      </c>
      <c r="O97" s="215">
        <f>ROUND(E97*N97,5)</f>
        <v>0</v>
      </c>
      <c r="P97" s="215">
        <v>0</v>
      </c>
      <c r="Q97" s="215">
        <f>ROUND(E97*P97,5)</f>
        <v>0</v>
      </c>
      <c r="R97" s="215"/>
      <c r="S97" s="215"/>
      <c r="T97" s="216">
        <v>0</v>
      </c>
      <c r="U97" s="215">
        <f>ROUND(E97*T97,2)</f>
        <v>0</v>
      </c>
      <c r="V97" s="206"/>
      <c r="W97" s="206"/>
      <c r="X97" s="206"/>
      <c r="Y97" s="206"/>
      <c r="Z97" s="206"/>
      <c r="AA97" s="206"/>
      <c r="AB97" s="206"/>
      <c r="AC97" s="206"/>
      <c r="AD97" s="206"/>
      <c r="AE97" s="206" t="s">
        <v>94</v>
      </c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07">
        <v>72</v>
      </c>
      <c r="B98" s="213" t="s">
        <v>248</v>
      </c>
      <c r="C98" s="243" t="s">
        <v>249</v>
      </c>
      <c r="D98" s="215" t="s">
        <v>131</v>
      </c>
      <c r="E98" s="220">
        <v>460</v>
      </c>
      <c r="F98" s="273"/>
      <c r="G98" s="274">
        <f>ROUND(E98*F98,2)</f>
        <v>0</v>
      </c>
      <c r="H98" s="273"/>
      <c r="I98" s="274">
        <f>ROUND(E98*H98,2)</f>
        <v>0</v>
      </c>
      <c r="J98" s="273"/>
      <c r="K98" s="223">
        <f>ROUND(E98*J98,2)</f>
        <v>0</v>
      </c>
      <c r="L98" s="223">
        <v>10</v>
      </c>
      <c r="M98" s="223">
        <f>G98*(1+L98/100)</f>
        <v>0</v>
      </c>
      <c r="N98" s="215">
        <v>0</v>
      </c>
      <c r="O98" s="215">
        <f>ROUND(E98*N98,5)</f>
        <v>0</v>
      </c>
      <c r="P98" s="215">
        <v>0</v>
      </c>
      <c r="Q98" s="215">
        <f>ROUND(E98*P98,5)</f>
        <v>0</v>
      </c>
      <c r="R98" s="215"/>
      <c r="S98" s="215"/>
      <c r="T98" s="216">
        <v>0.18</v>
      </c>
      <c r="U98" s="215">
        <f>ROUND(E98*T98,2)</f>
        <v>82.8</v>
      </c>
      <c r="V98" s="206"/>
      <c r="W98" s="206"/>
      <c r="X98" s="206"/>
      <c r="Y98" s="206"/>
      <c r="Z98" s="206"/>
      <c r="AA98" s="206"/>
      <c r="AB98" s="206"/>
      <c r="AC98" s="206"/>
      <c r="AD98" s="206"/>
      <c r="AE98" s="206" t="s">
        <v>90</v>
      </c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07">
        <v>73</v>
      </c>
      <c r="B99" s="213" t="s">
        <v>250</v>
      </c>
      <c r="C99" s="243" t="s">
        <v>251</v>
      </c>
      <c r="D99" s="215" t="s">
        <v>231</v>
      </c>
      <c r="E99" s="220">
        <v>200</v>
      </c>
      <c r="F99" s="273"/>
      <c r="G99" s="274">
        <f>ROUND(E99*F99,2)</f>
        <v>0</v>
      </c>
      <c r="H99" s="273"/>
      <c r="I99" s="274">
        <f>ROUND(E99*H99,2)</f>
        <v>0</v>
      </c>
      <c r="J99" s="273"/>
      <c r="K99" s="223">
        <f>ROUND(E99*J99,2)</f>
        <v>0</v>
      </c>
      <c r="L99" s="223">
        <v>10</v>
      </c>
      <c r="M99" s="223">
        <f>G99*(1+L99/100)</f>
        <v>0</v>
      </c>
      <c r="N99" s="215">
        <v>0</v>
      </c>
      <c r="O99" s="215">
        <f>ROUND(E99*N99,5)</f>
        <v>0</v>
      </c>
      <c r="P99" s="215">
        <v>0</v>
      </c>
      <c r="Q99" s="215">
        <f>ROUND(E99*P99,5)</f>
        <v>0</v>
      </c>
      <c r="R99" s="215"/>
      <c r="S99" s="215"/>
      <c r="T99" s="216">
        <v>0.14199999999999999</v>
      </c>
      <c r="U99" s="215">
        <f>ROUND(E99*T99,2)</f>
        <v>28.4</v>
      </c>
      <c r="V99" s="206"/>
      <c r="W99" s="206"/>
      <c r="X99" s="206"/>
      <c r="Y99" s="206"/>
      <c r="Z99" s="206"/>
      <c r="AA99" s="206"/>
      <c r="AB99" s="206"/>
      <c r="AC99" s="206"/>
      <c r="AD99" s="206"/>
      <c r="AE99" s="206" t="s">
        <v>90</v>
      </c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07">
        <v>74</v>
      </c>
      <c r="B100" s="213" t="s">
        <v>252</v>
      </c>
      <c r="C100" s="243" t="s">
        <v>253</v>
      </c>
      <c r="D100" s="215" t="s">
        <v>231</v>
      </c>
      <c r="E100" s="220">
        <v>40</v>
      </c>
      <c r="F100" s="273"/>
      <c r="G100" s="274">
        <f>ROUND(E100*F100,2)</f>
        <v>0</v>
      </c>
      <c r="H100" s="273"/>
      <c r="I100" s="274">
        <f>ROUND(E100*H100,2)</f>
        <v>0</v>
      </c>
      <c r="J100" s="273"/>
      <c r="K100" s="223">
        <f>ROUND(E100*J100,2)</f>
        <v>0</v>
      </c>
      <c r="L100" s="223">
        <v>10</v>
      </c>
      <c r="M100" s="223">
        <f>G100*(1+L100/100)</f>
        <v>0</v>
      </c>
      <c r="N100" s="215">
        <v>0</v>
      </c>
      <c r="O100" s="215">
        <f>ROUND(E100*N100,5)</f>
        <v>0</v>
      </c>
      <c r="P100" s="215">
        <v>0</v>
      </c>
      <c r="Q100" s="215">
        <f>ROUND(E100*P100,5)</f>
        <v>0</v>
      </c>
      <c r="R100" s="215"/>
      <c r="S100" s="215"/>
      <c r="T100" s="216">
        <v>0.19800000000000001</v>
      </c>
      <c r="U100" s="215">
        <f>ROUND(E100*T100,2)</f>
        <v>7.92</v>
      </c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 t="s">
        <v>90</v>
      </c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ht="22.5" outlineLevel="1" x14ac:dyDescent="0.2">
      <c r="A101" s="207">
        <v>75</v>
      </c>
      <c r="B101" s="213" t="s">
        <v>254</v>
      </c>
      <c r="C101" s="243" t="s">
        <v>255</v>
      </c>
      <c r="D101" s="215" t="s">
        <v>131</v>
      </c>
      <c r="E101" s="220">
        <v>30</v>
      </c>
      <c r="F101" s="273"/>
      <c r="G101" s="274">
        <f>ROUND(E101*F101,2)</f>
        <v>0</v>
      </c>
      <c r="H101" s="273"/>
      <c r="I101" s="274">
        <f>ROUND(E101*H101,2)</f>
        <v>0</v>
      </c>
      <c r="J101" s="273"/>
      <c r="K101" s="223">
        <f>ROUND(E101*J101,2)</f>
        <v>0</v>
      </c>
      <c r="L101" s="223">
        <v>10</v>
      </c>
      <c r="M101" s="223">
        <f>G101*(1+L101/100)</f>
        <v>0</v>
      </c>
      <c r="N101" s="215">
        <v>0</v>
      </c>
      <c r="O101" s="215">
        <f>ROUND(E101*N101,5)</f>
        <v>0</v>
      </c>
      <c r="P101" s="215">
        <v>0</v>
      </c>
      <c r="Q101" s="215">
        <f>ROUND(E101*P101,5)</f>
        <v>0</v>
      </c>
      <c r="R101" s="215"/>
      <c r="S101" s="215"/>
      <c r="T101" s="216">
        <v>0.125</v>
      </c>
      <c r="U101" s="215">
        <f>ROUND(E101*T101,2)</f>
        <v>3.75</v>
      </c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 t="s">
        <v>90</v>
      </c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ht="22.5" outlineLevel="1" x14ac:dyDescent="0.2">
      <c r="A102" s="207">
        <v>76</v>
      </c>
      <c r="B102" s="213" t="s">
        <v>256</v>
      </c>
      <c r="C102" s="243" t="s">
        <v>257</v>
      </c>
      <c r="D102" s="215" t="s">
        <v>212</v>
      </c>
      <c r="E102" s="220">
        <v>150</v>
      </c>
      <c r="F102" s="273"/>
      <c r="G102" s="274">
        <f>ROUND(E102*F102,2)</f>
        <v>0</v>
      </c>
      <c r="H102" s="273"/>
      <c r="I102" s="274">
        <f>ROUND(E102*H102,2)</f>
        <v>0</v>
      </c>
      <c r="J102" s="273"/>
      <c r="K102" s="223">
        <f>ROUND(E102*J102,2)</f>
        <v>0</v>
      </c>
      <c r="L102" s="223">
        <v>10</v>
      </c>
      <c r="M102" s="223">
        <f>G102*(1+L102/100)</f>
        <v>0</v>
      </c>
      <c r="N102" s="215">
        <v>0</v>
      </c>
      <c r="O102" s="215">
        <f>ROUND(E102*N102,5)</f>
        <v>0</v>
      </c>
      <c r="P102" s="215">
        <v>0</v>
      </c>
      <c r="Q102" s="215">
        <f>ROUND(E102*P102,5)</f>
        <v>0</v>
      </c>
      <c r="R102" s="215"/>
      <c r="S102" s="215"/>
      <c r="T102" s="216">
        <v>0.66</v>
      </c>
      <c r="U102" s="215">
        <f>ROUND(E102*T102,2)</f>
        <v>99</v>
      </c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 t="s">
        <v>90</v>
      </c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07">
        <v>77</v>
      </c>
      <c r="B103" s="213" t="s">
        <v>258</v>
      </c>
      <c r="C103" s="243" t="s">
        <v>259</v>
      </c>
      <c r="D103" s="215" t="s">
        <v>89</v>
      </c>
      <c r="E103" s="220">
        <v>5</v>
      </c>
      <c r="F103" s="273"/>
      <c r="G103" s="274">
        <f>ROUND(E103*F103,2)</f>
        <v>0</v>
      </c>
      <c r="H103" s="273"/>
      <c r="I103" s="274">
        <f>ROUND(E103*H103,2)</f>
        <v>0</v>
      </c>
      <c r="J103" s="273"/>
      <c r="K103" s="223">
        <f>ROUND(E103*J103,2)</f>
        <v>0</v>
      </c>
      <c r="L103" s="223">
        <v>10</v>
      </c>
      <c r="M103" s="223">
        <f>G103*(1+L103/100)</f>
        <v>0</v>
      </c>
      <c r="N103" s="215">
        <v>0</v>
      </c>
      <c r="O103" s="215">
        <f>ROUND(E103*N103,5)</f>
        <v>0</v>
      </c>
      <c r="P103" s="215">
        <v>0</v>
      </c>
      <c r="Q103" s="215">
        <f>ROUND(E103*P103,5)</f>
        <v>0</v>
      </c>
      <c r="R103" s="215"/>
      <c r="S103" s="215"/>
      <c r="T103" s="216">
        <v>1.86</v>
      </c>
      <c r="U103" s="215">
        <f>ROUND(E103*T103,2)</f>
        <v>9.3000000000000007</v>
      </c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 t="s">
        <v>90</v>
      </c>
      <c r="AF103" s="206"/>
      <c r="AG103" s="206"/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07">
        <v>78</v>
      </c>
      <c r="B104" s="213" t="s">
        <v>260</v>
      </c>
      <c r="C104" s="243" t="s">
        <v>261</v>
      </c>
      <c r="D104" s="215" t="s">
        <v>89</v>
      </c>
      <c r="E104" s="220">
        <v>2</v>
      </c>
      <c r="F104" s="273"/>
      <c r="G104" s="274">
        <f>ROUND(E104*F104,2)</f>
        <v>0</v>
      </c>
      <c r="H104" s="273"/>
      <c r="I104" s="274">
        <f>ROUND(E104*H104,2)</f>
        <v>0</v>
      </c>
      <c r="J104" s="273"/>
      <c r="K104" s="223">
        <f>ROUND(E104*J104,2)</f>
        <v>0</v>
      </c>
      <c r="L104" s="223">
        <v>10</v>
      </c>
      <c r="M104" s="223">
        <f>G104*(1+L104/100)</f>
        <v>0</v>
      </c>
      <c r="N104" s="215">
        <v>0</v>
      </c>
      <c r="O104" s="215">
        <f>ROUND(E104*N104,5)</f>
        <v>0</v>
      </c>
      <c r="P104" s="215">
        <v>0</v>
      </c>
      <c r="Q104" s="215">
        <f>ROUND(E104*P104,5)</f>
        <v>0</v>
      </c>
      <c r="R104" s="215"/>
      <c r="S104" s="215"/>
      <c r="T104" s="216">
        <v>1.86</v>
      </c>
      <c r="U104" s="215">
        <f>ROUND(E104*T104,2)</f>
        <v>3.72</v>
      </c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 t="s">
        <v>90</v>
      </c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x14ac:dyDescent="0.2">
      <c r="A105" s="208" t="s">
        <v>85</v>
      </c>
      <c r="B105" s="214" t="s">
        <v>57</v>
      </c>
      <c r="C105" s="245" t="s">
        <v>58</v>
      </c>
      <c r="D105" s="218"/>
      <c r="E105" s="222"/>
      <c r="F105" s="224"/>
      <c r="G105" s="224">
        <f>SUMIF(AE106:AE123,"&lt;&gt;NOR",G106:G123)</f>
        <v>0</v>
      </c>
      <c r="H105" s="224"/>
      <c r="I105" s="224">
        <f>SUM(I106:I123)</f>
        <v>0</v>
      </c>
      <c r="J105" s="224"/>
      <c r="K105" s="224">
        <f>SUM(K106:K123)</f>
        <v>0</v>
      </c>
      <c r="L105" s="224"/>
      <c r="M105" s="224">
        <f>SUM(M106:M123)</f>
        <v>0</v>
      </c>
      <c r="N105" s="218"/>
      <c r="O105" s="218">
        <f>SUM(O106:O123)</f>
        <v>0</v>
      </c>
      <c r="P105" s="218"/>
      <c r="Q105" s="218">
        <f>SUM(Q106:Q123)</f>
        <v>0</v>
      </c>
      <c r="R105" s="218"/>
      <c r="S105" s="218"/>
      <c r="T105" s="219"/>
      <c r="U105" s="218">
        <f>SUM(U106:U123)</f>
        <v>0</v>
      </c>
      <c r="AE105" t="s">
        <v>86</v>
      </c>
    </row>
    <row r="106" spans="1:60" ht="22.5" outlineLevel="1" x14ac:dyDescent="0.2">
      <c r="A106" s="207">
        <v>79</v>
      </c>
      <c r="B106" s="213" t="s">
        <v>262</v>
      </c>
      <c r="C106" s="243" t="s">
        <v>263</v>
      </c>
      <c r="D106" s="215" t="s">
        <v>264</v>
      </c>
      <c r="E106" s="220">
        <v>1</v>
      </c>
      <c r="F106" s="273"/>
      <c r="G106" s="274">
        <f>ROUND(E106*F106,2)</f>
        <v>0</v>
      </c>
      <c r="H106" s="273"/>
      <c r="I106" s="274">
        <f>ROUND(E106*H106,2)</f>
        <v>0</v>
      </c>
      <c r="J106" s="273"/>
      <c r="K106" s="223">
        <f>ROUND(E106*J106,2)</f>
        <v>0</v>
      </c>
      <c r="L106" s="223">
        <v>10</v>
      </c>
      <c r="M106" s="223">
        <f>G106*(1+L106/100)</f>
        <v>0</v>
      </c>
      <c r="N106" s="215">
        <v>0</v>
      </c>
      <c r="O106" s="215">
        <f>ROUND(E106*N106,5)</f>
        <v>0</v>
      </c>
      <c r="P106" s="215">
        <v>0</v>
      </c>
      <c r="Q106" s="215">
        <f>ROUND(E106*P106,5)</f>
        <v>0</v>
      </c>
      <c r="R106" s="215"/>
      <c r="S106" s="215"/>
      <c r="T106" s="216">
        <v>0</v>
      </c>
      <c r="U106" s="215">
        <f>ROUND(E106*T106,2)</f>
        <v>0</v>
      </c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 t="s">
        <v>90</v>
      </c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07">
        <v>80</v>
      </c>
      <c r="B107" s="213" t="s">
        <v>265</v>
      </c>
      <c r="C107" s="243" t="s">
        <v>266</v>
      </c>
      <c r="D107" s="215" t="s">
        <v>267</v>
      </c>
      <c r="E107" s="220">
        <v>24</v>
      </c>
      <c r="F107" s="273"/>
      <c r="G107" s="274">
        <f>ROUND(E107*F107,2)</f>
        <v>0</v>
      </c>
      <c r="H107" s="273"/>
      <c r="I107" s="274">
        <f>ROUND(E107*H107,2)</f>
        <v>0</v>
      </c>
      <c r="J107" s="273"/>
      <c r="K107" s="223">
        <f>ROUND(E107*J107,2)</f>
        <v>0</v>
      </c>
      <c r="L107" s="223">
        <v>10</v>
      </c>
      <c r="M107" s="223">
        <f>G107*(1+L107/100)</f>
        <v>0</v>
      </c>
      <c r="N107" s="215">
        <v>0</v>
      </c>
      <c r="O107" s="215">
        <f>ROUND(E107*N107,5)</f>
        <v>0</v>
      </c>
      <c r="P107" s="215">
        <v>0</v>
      </c>
      <c r="Q107" s="215">
        <f>ROUND(E107*P107,5)</f>
        <v>0</v>
      </c>
      <c r="R107" s="215"/>
      <c r="S107" s="215"/>
      <c r="T107" s="216">
        <v>0</v>
      </c>
      <c r="U107" s="215">
        <f>ROUND(E107*T107,2)</f>
        <v>0</v>
      </c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 t="s">
        <v>90</v>
      </c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07">
        <v>81</v>
      </c>
      <c r="B108" s="213" t="s">
        <v>268</v>
      </c>
      <c r="C108" s="243" t="s">
        <v>269</v>
      </c>
      <c r="D108" s="215" t="s">
        <v>267</v>
      </c>
      <c r="E108" s="220">
        <v>120</v>
      </c>
      <c r="F108" s="273"/>
      <c r="G108" s="274">
        <f>ROUND(E108*F108,2)</f>
        <v>0</v>
      </c>
      <c r="H108" s="273"/>
      <c r="I108" s="274">
        <f>ROUND(E108*H108,2)</f>
        <v>0</v>
      </c>
      <c r="J108" s="273"/>
      <c r="K108" s="223">
        <f>ROUND(E108*J108,2)</f>
        <v>0</v>
      </c>
      <c r="L108" s="223">
        <v>10</v>
      </c>
      <c r="M108" s="223">
        <f>G108*(1+L108/100)</f>
        <v>0</v>
      </c>
      <c r="N108" s="215">
        <v>0</v>
      </c>
      <c r="O108" s="215">
        <f>ROUND(E108*N108,5)</f>
        <v>0</v>
      </c>
      <c r="P108" s="215">
        <v>0</v>
      </c>
      <c r="Q108" s="215">
        <f>ROUND(E108*P108,5)</f>
        <v>0</v>
      </c>
      <c r="R108" s="215"/>
      <c r="S108" s="215"/>
      <c r="T108" s="216">
        <v>0</v>
      </c>
      <c r="U108" s="215">
        <f>ROUND(E108*T108,2)</f>
        <v>0</v>
      </c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 t="s">
        <v>90</v>
      </c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07">
        <v>82</v>
      </c>
      <c r="B109" s="213" t="s">
        <v>270</v>
      </c>
      <c r="C109" s="243" t="s">
        <v>271</v>
      </c>
      <c r="D109" s="215" t="s">
        <v>267</v>
      </c>
      <c r="E109" s="220">
        <v>24</v>
      </c>
      <c r="F109" s="273"/>
      <c r="G109" s="274">
        <f>ROUND(E109*F109,2)</f>
        <v>0</v>
      </c>
      <c r="H109" s="273"/>
      <c r="I109" s="274">
        <f>ROUND(E109*H109,2)</f>
        <v>0</v>
      </c>
      <c r="J109" s="273"/>
      <c r="K109" s="223">
        <f>ROUND(E109*J109,2)</f>
        <v>0</v>
      </c>
      <c r="L109" s="223">
        <v>10</v>
      </c>
      <c r="M109" s="223">
        <f>G109*(1+L109/100)</f>
        <v>0</v>
      </c>
      <c r="N109" s="215">
        <v>0</v>
      </c>
      <c r="O109" s="215">
        <f>ROUND(E109*N109,5)</f>
        <v>0</v>
      </c>
      <c r="P109" s="215">
        <v>0</v>
      </c>
      <c r="Q109" s="215">
        <f>ROUND(E109*P109,5)</f>
        <v>0</v>
      </c>
      <c r="R109" s="215"/>
      <c r="S109" s="215"/>
      <c r="T109" s="216">
        <v>0</v>
      </c>
      <c r="U109" s="215">
        <f>ROUND(E109*T109,2)</f>
        <v>0</v>
      </c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 t="s">
        <v>90</v>
      </c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07">
        <v>83</v>
      </c>
      <c r="B110" s="213" t="s">
        <v>272</v>
      </c>
      <c r="C110" s="243" t="s">
        <v>273</v>
      </c>
      <c r="D110" s="215" t="s">
        <v>93</v>
      </c>
      <c r="E110" s="220">
        <v>37</v>
      </c>
      <c r="F110" s="273"/>
      <c r="G110" s="274">
        <f>ROUND(E110*F110,2)</f>
        <v>0</v>
      </c>
      <c r="H110" s="273"/>
      <c r="I110" s="274">
        <f>ROUND(E110*H110,2)</f>
        <v>0</v>
      </c>
      <c r="J110" s="273"/>
      <c r="K110" s="223">
        <f>ROUND(E110*J110,2)</f>
        <v>0</v>
      </c>
      <c r="L110" s="223">
        <v>10</v>
      </c>
      <c r="M110" s="223">
        <f>G110*(1+L110/100)</f>
        <v>0</v>
      </c>
      <c r="N110" s="215">
        <v>0</v>
      </c>
      <c r="O110" s="215">
        <f>ROUND(E110*N110,5)</f>
        <v>0</v>
      </c>
      <c r="P110" s="215">
        <v>0</v>
      </c>
      <c r="Q110" s="215">
        <f>ROUND(E110*P110,5)</f>
        <v>0</v>
      </c>
      <c r="R110" s="215"/>
      <c r="S110" s="215"/>
      <c r="T110" s="216">
        <v>0</v>
      </c>
      <c r="U110" s="215">
        <f>ROUND(E110*T110,2)</f>
        <v>0</v>
      </c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 t="s">
        <v>90</v>
      </c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07">
        <v>84</v>
      </c>
      <c r="B111" s="213" t="s">
        <v>274</v>
      </c>
      <c r="C111" s="243" t="s">
        <v>275</v>
      </c>
      <c r="D111" s="215" t="s">
        <v>267</v>
      </c>
      <c r="E111" s="220">
        <v>6</v>
      </c>
      <c r="F111" s="273"/>
      <c r="G111" s="274">
        <f>ROUND(E111*F111,2)</f>
        <v>0</v>
      </c>
      <c r="H111" s="273"/>
      <c r="I111" s="274">
        <f>ROUND(E111*H111,2)</f>
        <v>0</v>
      </c>
      <c r="J111" s="273"/>
      <c r="K111" s="223">
        <f>ROUND(E111*J111,2)</f>
        <v>0</v>
      </c>
      <c r="L111" s="223">
        <v>10</v>
      </c>
      <c r="M111" s="223">
        <f>G111*(1+L111/100)</f>
        <v>0</v>
      </c>
      <c r="N111" s="215">
        <v>0</v>
      </c>
      <c r="O111" s="215">
        <f>ROUND(E111*N111,5)</f>
        <v>0</v>
      </c>
      <c r="P111" s="215">
        <v>0</v>
      </c>
      <c r="Q111" s="215">
        <f>ROUND(E111*P111,5)</f>
        <v>0</v>
      </c>
      <c r="R111" s="215"/>
      <c r="S111" s="215"/>
      <c r="T111" s="216">
        <v>0</v>
      </c>
      <c r="U111" s="215">
        <f>ROUND(E111*T111,2)</f>
        <v>0</v>
      </c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 t="s">
        <v>90</v>
      </c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ht="22.5" outlineLevel="1" x14ac:dyDescent="0.2">
      <c r="A112" s="207">
        <v>85</v>
      </c>
      <c r="B112" s="213" t="s">
        <v>276</v>
      </c>
      <c r="C112" s="243" t="s">
        <v>277</v>
      </c>
      <c r="D112" s="215" t="s">
        <v>267</v>
      </c>
      <c r="E112" s="220">
        <v>16</v>
      </c>
      <c r="F112" s="273"/>
      <c r="G112" s="274">
        <f>ROUND(E112*F112,2)</f>
        <v>0</v>
      </c>
      <c r="H112" s="273"/>
      <c r="I112" s="274">
        <f>ROUND(E112*H112,2)</f>
        <v>0</v>
      </c>
      <c r="J112" s="273"/>
      <c r="K112" s="223">
        <f>ROUND(E112*J112,2)</f>
        <v>0</v>
      </c>
      <c r="L112" s="223">
        <v>10</v>
      </c>
      <c r="M112" s="223">
        <f>G112*(1+L112/100)</f>
        <v>0</v>
      </c>
      <c r="N112" s="215">
        <v>0</v>
      </c>
      <c r="O112" s="215">
        <f>ROUND(E112*N112,5)</f>
        <v>0</v>
      </c>
      <c r="P112" s="215">
        <v>0</v>
      </c>
      <c r="Q112" s="215">
        <f>ROUND(E112*P112,5)</f>
        <v>0</v>
      </c>
      <c r="R112" s="215"/>
      <c r="S112" s="215"/>
      <c r="T112" s="216">
        <v>0</v>
      </c>
      <c r="U112" s="215">
        <f>ROUND(E112*T112,2)</f>
        <v>0</v>
      </c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 t="s">
        <v>90</v>
      </c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07">
        <v>86</v>
      </c>
      <c r="B113" s="213" t="s">
        <v>278</v>
      </c>
      <c r="C113" s="243" t="s">
        <v>279</v>
      </c>
      <c r="D113" s="215" t="s">
        <v>267</v>
      </c>
      <c r="E113" s="220">
        <v>8</v>
      </c>
      <c r="F113" s="273"/>
      <c r="G113" s="274">
        <f>ROUND(E113*F113,2)</f>
        <v>0</v>
      </c>
      <c r="H113" s="273"/>
      <c r="I113" s="274">
        <f>ROUND(E113*H113,2)</f>
        <v>0</v>
      </c>
      <c r="J113" s="273"/>
      <c r="K113" s="223">
        <f>ROUND(E113*J113,2)</f>
        <v>0</v>
      </c>
      <c r="L113" s="223">
        <v>10</v>
      </c>
      <c r="M113" s="223">
        <f>G113*(1+L113/100)</f>
        <v>0</v>
      </c>
      <c r="N113" s="215">
        <v>0</v>
      </c>
      <c r="O113" s="215">
        <f>ROUND(E113*N113,5)</f>
        <v>0</v>
      </c>
      <c r="P113" s="215">
        <v>0</v>
      </c>
      <c r="Q113" s="215">
        <f>ROUND(E113*P113,5)</f>
        <v>0</v>
      </c>
      <c r="R113" s="215"/>
      <c r="S113" s="215"/>
      <c r="T113" s="216">
        <v>0</v>
      </c>
      <c r="U113" s="215">
        <f>ROUND(E113*T113,2)</f>
        <v>0</v>
      </c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 t="s">
        <v>90</v>
      </c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07">
        <v>87</v>
      </c>
      <c r="B114" s="213" t="s">
        <v>280</v>
      </c>
      <c r="C114" s="243" t="s">
        <v>281</v>
      </c>
      <c r="D114" s="215" t="s">
        <v>267</v>
      </c>
      <c r="E114" s="220">
        <v>32</v>
      </c>
      <c r="F114" s="273"/>
      <c r="G114" s="274">
        <f>ROUND(E114*F114,2)</f>
        <v>0</v>
      </c>
      <c r="H114" s="273"/>
      <c r="I114" s="274">
        <f>ROUND(E114*H114,2)</f>
        <v>0</v>
      </c>
      <c r="J114" s="273"/>
      <c r="K114" s="223">
        <f>ROUND(E114*J114,2)</f>
        <v>0</v>
      </c>
      <c r="L114" s="223">
        <v>10</v>
      </c>
      <c r="M114" s="223">
        <f>G114*(1+L114/100)</f>
        <v>0</v>
      </c>
      <c r="N114" s="215">
        <v>0</v>
      </c>
      <c r="O114" s="215">
        <f>ROUND(E114*N114,5)</f>
        <v>0</v>
      </c>
      <c r="P114" s="215">
        <v>0</v>
      </c>
      <c r="Q114" s="215">
        <f>ROUND(E114*P114,5)</f>
        <v>0</v>
      </c>
      <c r="R114" s="215"/>
      <c r="S114" s="215"/>
      <c r="T114" s="216">
        <v>0</v>
      </c>
      <c r="U114" s="215">
        <f>ROUND(E114*T114,2)</f>
        <v>0</v>
      </c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 t="s">
        <v>90</v>
      </c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07">
        <v>88</v>
      </c>
      <c r="B115" s="213" t="s">
        <v>282</v>
      </c>
      <c r="C115" s="243" t="s">
        <v>283</v>
      </c>
      <c r="D115" s="215" t="s">
        <v>267</v>
      </c>
      <c r="E115" s="220">
        <v>24</v>
      </c>
      <c r="F115" s="273"/>
      <c r="G115" s="274">
        <f>ROUND(E115*F115,2)</f>
        <v>0</v>
      </c>
      <c r="H115" s="273"/>
      <c r="I115" s="274">
        <f>ROUND(E115*H115,2)</f>
        <v>0</v>
      </c>
      <c r="J115" s="273"/>
      <c r="K115" s="223">
        <f>ROUND(E115*J115,2)</f>
        <v>0</v>
      </c>
      <c r="L115" s="223">
        <v>10</v>
      </c>
      <c r="M115" s="223">
        <f>G115*(1+L115/100)</f>
        <v>0</v>
      </c>
      <c r="N115" s="215">
        <v>0</v>
      </c>
      <c r="O115" s="215">
        <f>ROUND(E115*N115,5)</f>
        <v>0</v>
      </c>
      <c r="P115" s="215">
        <v>0</v>
      </c>
      <c r="Q115" s="215">
        <f>ROUND(E115*P115,5)</f>
        <v>0</v>
      </c>
      <c r="R115" s="215"/>
      <c r="S115" s="215"/>
      <c r="T115" s="216">
        <v>0</v>
      </c>
      <c r="U115" s="215">
        <f>ROUND(E115*T115,2)</f>
        <v>0</v>
      </c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 t="s">
        <v>90</v>
      </c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ht="22.5" outlineLevel="1" x14ac:dyDescent="0.2">
      <c r="A116" s="207"/>
      <c r="B116" s="213"/>
      <c r="C116" s="244" t="s">
        <v>284</v>
      </c>
      <c r="D116" s="217"/>
      <c r="E116" s="221"/>
      <c r="F116" s="274"/>
      <c r="G116" s="274"/>
      <c r="H116" s="274"/>
      <c r="I116" s="274"/>
      <c r="J116" s="274"/>
      <c r="K116" s="223"/>
      <c r="L116" s="223"/>
      <c r="M116" s="223"/>
      <c r="N116" s="215"/>
      <c r="O116" s="215"/>
      <c r="P116" s="215"/>
      <c r="Q116" s="215"/>
      <c r="R116" s="215"/>
      <c r="S116" s="215"/>
      <c r="T116" s="216"/>
      <c r="U116" s="215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 t="s">
        <v>96</v>
      </c>
      <c r="AF116" s="206">
        <v>0</v>
      </c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07">
        <v>89</v>
      </c>
      <c r="B117" s="213" t="s">
        <v>285</v>
      </c>
      <c r="C117" s="243" t="s">
        <v>286</v>
      </c>
      <c r="D117" s="215" t="s">
        <v>267</v>
      </c>
      <c r="E117" s="220">
        <v>6</v>
      </c>
      <c r="F117" s="273"/>
      <c r="G117" s="274">
        <f>ROUND(E117*F117,2)</f>
        <v>0</v>
      </c>
      <c r="H117" s="273"/>
      <c r="I117" s="274">
        <f>ROUND(E117*H117,2)</f>
        <v>0</v>
      </c>
      <c r="J117" s="273"/>
      <c r="K117" s="223">
        <f>ROUND(E117*J117,2)</f>
        <v>0</v>
      </c>
      <c r="L117" s="223">
        <v>10</v>
      </c>
      <c r="M117" s="223">
        <f>G117*(1+L117/100)</f>
        <v>0</v>
      </c>
      <c r="N117" s="215">
        <v>0</v>
      </c>
      <c r="O117" s="215">
        <f>ROUND(E117*N117,5)</f>
        <v>0</v>
      </c>
      <c r="P117" s="215">
        <v>0</v>
      </c>
      <c r="Q117" s="215">
        <f>ROUND(E117*P117,5)</f>
        <v>0</v>
      </c>
      <c r="R117" s="215"/>
      <c r="S117" s="215"/>
      <c r="T117" s="216">
        <v>0</v>
      </c>
      <c r="U117" s="215">
        <f>ROUND(E117*T117,2)</f>
        <v>0</v>
      </c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 t="s">
        <v>90</v>
      </c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07">
        <v>90</v>
      </c>
      <c r="B118" s="213" t="s">
        <v>287</v>
      </c>
      <c r="C118" s="243" t="s">
        <v>288</v>
      </c>
      <c r="D118" s="215" t="s">
        <v>267</v>
      </c>
      <c r="E118" s="220">
        <v>52</v>
      </c>
      <c r="F118" s="273"/>
      <c r="G118" s="274">
        <f>ROUND(E118*F118,2)</f>
        <v>0</v>
      </c>
      <c r="H118" s="273"/>
      <c r="I118" s="274">
        <f>ROUND(E118*H118,2)</f>
        <v>0</v>
      </c>
      <c r="J118" s="273"/>
      <c r="K118" s="223">
        <f>ROUND(E118*J118,2)</f>
        <v>0</v>
      </c>
      <c r="L118" s="223">
        <v>10</v>
      </c>
      <c r="M118" s="223">
        <f>G118*(1+L118/100)</f>
        <v>0</v>
      </c>
      <c r="N118" s="215">
        <v>0</v>
      </c>
      <c r="O118" s="215">
        <f>ROUND(E118*N118,5)</f>
        <v>0</v>
      </c>
      <c r="P118" s="215">
        <v>0</v>
      </c>
      <c r="Q118" s="215">
        <f>ROUND(E118*P118,5)</f>
        <v>0</v>
      </c>
      <c r="R118" s="215"/>
      <c r="S118" s="215"/>
      <c r="T118" s="216">
        <v>0</v>
      </c>
      <c r="U118" s="215">
        <f>ROUND(E118*T118,2)</f>
        <v>0</v>
      </c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 t="s">
        <v>90</v>
      </c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07">
        <v>91</v>
      </c>
      <c r="B119" s="213" t="s">
        <v>289</v>
      </c>
      <c r="C119" s="243" t="s">
        <v>290</v>
      </c>
      <c r="D119" s="215" t="s">
        <v>267</v>
      </c>
      <c r="E119" s="220">
        <v>12</v>
      </c>
      <c r="F119" s="273"/>
      <c r="G119" s="274">
        <f>ROUND(E119*F119,2)</f>
        <v>0</v>
      </c>
      <c r="H119" s="273"/>
      <c r="I119" s="274">
        <f>ROUND(E119*H119,2)</f>
        <v>0</v>
      </c>
      <c r="J119" s="273"/>
      <c r="K119" s="223">
        <f>ROUND(E119*J119,2)</f>
        <v>0</v>
      </c>
      <c r="L119" s="223">
        <v>10</v>
      </c>
      <c r="M119" s="223">
        <f>G119*(1+L119/100)</f>
        <v>0</v>
      </c>
      <c r="N119" s="215">
        <v>0</v>
      </c>
      <c r="O119" s="215">
        <f>ROUND(E119*N119,5)</f>
        <v>0</v>
      </c>
      <c r="P119" s="215">
        <v>0</v>
      </c>
      <c r="Q119" s="215">
        <f>ROUND(E119*P119,5)</f>
        <v>0</v>
      </c>
      <c r="R119" s="215"/>
      <c r="S119" s="215"/>
      <c r="T119" s="216">
        <v>0</v>
      </c>
      <c r="U119" s="215">
        <f>ROUND(E119*T119,2)</f>
        <v>0</v>
      </c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 t="s">
        <v>90</v>
      </c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ht="22.5" outlineLevel="1" x14ac:dyDescent="0.2">
      <c r="A120" s="207">
        <v>92</v>
      </c>
      <c r="B120" s="213" t="s">
        <v>291</v>
      </c>
      <c r="C120" s="243" t="s">
        <v>292</v>
      </c>
      <c r="D120" s="215" t="s">
        <v>267</v>
      </c>
      <c r="E120" s="220">
        <v>56</v>
      </c>
      <c r="F120" s="273"/>
      <c r="G120" s="274">
        <f>ROUND(E120*F120,2)</f>
        <v>0</v>
      </c>
      <c r="H120" s="273"/>
      <c r="I120" s="274">
        <f>ROUND(E120*H120,2)</f>
        <v>0</v>
      </c>
      <c r="J120" s="273"/>
      <c r="K120" s="223">
        <f>ROUND(E120*J120,2)</f>
        <v>0</v>
      </c>
      <c r="L120" s="223">
        <v>10</v>
      </c>
      <c r="M120" s="223">
        <f>G120*(1+L120/100)</f>
        <v>0</v>
      </c>
      <c r="N120" s="215">
        <v>0</v>
      </c>
      <c r="O120" s="215">
        <f>ROUND(E120*N120,5)</f>
        <v>0</v>
      </c>
      <c r="P120" s="215">
        <v>0</v>
      </c>
      <c r="Q120" s="215">
        <f>ROUND(E120*P120,5)</f>
        <v>0</v>
      </c>
      <c r="R120" s="215"/>
      <c r="S120" s="215"/>
      <c r="T120" s="216">
        <v>0</v>
      </c>
      <c r="U120" s="215">
        <f>ROUND(E120*T120,2)</f>
        <v>0</v>
      </c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 t="s">
        <v>90</v>
      </c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07">
        <v>93</v>
      </c>
      <c r="B121" s="213" t="s">
        <v>293</v>
      </c>
      <c r="C121" s="243" t="s">
        <v>294</v>
      </c>
      <c r="D121" s="215" t="s">
        <v>267</v>
      </c>
      <c r="E121" s="220">
        <v>32</v>
      </c>
      <c r="F121" s="273"/>
      <c r="G121" s="274">
        <f>ROUND(E121*F121,2)</f>
        <v>0</v>
      </c>
      <c r="H121" s="273"/>
      <c r="I121" s="274">
        <f>ROUND(E121*H121,2)</f>
        <v>0</v>
      </c>
      <c r="J121" s="273"/>
      <c r="K121" s="223">
        <f>ROUND(E121*J121,2)</f>
        <v>0</v>
      </c>
      <c r="L121" s="223">
        <v>10</v>
      </c>
      <c r="M121" s="223">
        <f>G121*(1+L121/100)</f>
        <v>0</v>
      </c>
      <c r="N121" s="215">
        <v>0</v>
      </c>
      <c r="O121" s="215">
        <f>ROUND(E121*N121,5)</f>
        <v>0</v>
      </c>
      <c r="P121" s="215">
        <v>0</v>
      </c>
      <c r="Q121" s="215">
        <f>ROUND(E121*P121,5)</f>
        <v>0</v>
      </c>
      <c r="R121" s="215"/>
      <c r="S121" s="215"/>
      <c r="T121" s="216">
        <v>0</v>
      </c>
      <c r="U121" s="215">
        <f>ROUND(E121*T121,2)</f>
        <v>0</v>
      </c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 t="s">
        <v>90</v>
      </c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07">
        <v>94</v>
      </c>
      <c r="B122" s="213" t="s">
        <v>295</v>
      </c>
      <c r="C122" s="243" t="s">
        <v>296</v>
      </c>
      <c r="D122" s="215" t="s">
        <v>267</v>
      </c>
      <c r="E122" s="220">
        <v>24</v>
      </c>
      <c r="F122" s="273"/>
      <c r="G122" s="274">
        <f>ROUND(E122*F122,2)</f>
        <v>0</v>
      </c>
      <c r="H122" s="273"/>
      <c r="I122" s="274">
        <f>ROUND(E122*H122,2)</f>
        <v>0</v>
      </c>
      <c r="J122" s="273"/>
      <c r="K122" s="223">
        <f>ROUND(E122*J122,2)</f>
        <v>0</v>
      </c>
      <c r="L122" s="223">
        <v>10</v>
      </c>
      <c r="M122" s="223">
        <f>G122*(1+L122/100)</f>
        <v>0</v>
      </c>
      <c r="N122" s="215">
        <v>0</v>
      </c>
      <c r="O122" s="215">
        <f>ROUND(E122*N122,5)</f>
        <v>0</v>
      </c>
      <c r="P122" s="215">
        <v>0</v>
      </c>
      <c r="Q122" s="215">
        <f>ROUND(E122*P122,5)</f>
        <v>0</v>
      </c>
      <c r="R122" s="215"/>
      <c r="S122" s="215"/>
      <c r="T122" s="216">
        <v>0</v>
      </c>
      <c r="U122" s="215">
        <f>ROUND(E122*T122,2)</f>
        <v>0</v>
      </c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 t="s">
        <v>90</v>
      </c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ht="15" customHeight="1" outlineLevel="1" x14ac:dyDescent="0.2">
      <c r="A123" s="207"/>
      <c r="B123" s="213"/>
      <c r="C123" s="244" t="s">
        <v>297</v>
      </c>
      <c r="D123" s="217"/>
      <c r="E123" s="221"/>
      <c r="F123" s="223"/>
      <c r="G123" s="223"/>
      <c r="H123" s="223"/>
      <c r="I123" s="223"/>
      <c r="J123" s="223"/>
      <c r="K123" s="223"/>
      <c r="L123" s="223"/>
      <c r="M123" s="223"/>
      <c r="N123" s="215"/>
      <c r="O123" s="215"/>
      <c r="P123" s="215"/>
      <c r="Q123" s="215"/>
      <c r="R123" s="215"/>
      <c r="S123" s="215"/>
      <c r="T123" s="216"/>
      <c r="U123" s="215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 t="s">
        <v>96</v>
      </c>
      <c r="AF123" s="206">
        <v>0</v>
      </c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x14ac:dyDescent="0.2">
      <c r="A124" s="208" t="s">
        <v>85</v>
      </c>
      <c r="B124" s="214" t="s">
        <v>56</v>
      </c>
      <c r="C124" s="245" t="s">
        <v>26</v>
      </c>
      <c r="D124" s="218"/>
      <c r="E124" s="222"/>
      <c r="F124" s="224"/>
      <c r="G124" s="224">
        <f>SUMIF(AE125:AE131,"&lt;&gt;NOR",G125:G131)</f>
        <v>0</v>
      </c>
      <c r="H124" s="224"/>
      <c r="I124" s="224">
        <f>SUM(I125:I131)</f>
        <v>0</v>
      </c>
      <c r="J124" s="224"/>
      <c r="K124" s="224">
        <f>SUM(K125:K131)</f>
        <v>0</v>
      </c>
      <c r="L124" s="224"/>
      <c r="M124" s="224">
        <f>SUM(M125:M131)</f>
        <v>0</v>
      </c>
      <c r="N124" s="218"/>
      <c r="O124" s="218">
        <f>SUM(O125:O131)</f>
        <v>0</v>
      </c>
      <c r="P124" s="218"/>
      <c r="Q124" s="218">
        <f>SUM(Q125:Q131)</f>
        <v>0</v>
      </c>
      <c r="R124" s="218"/>
      <c r="S124" s="218"/>
      <c r="T124" s="219"/>
      <c r="U124" s="218">
        <f>SUM(U125:U131)</f>
        <v>0</v>
      </c>
      <c r="AE124" t="s">
        <v>86</v>
      </c>
    </row>
    <row r="125" spans="1:60" outlineLevel="1" x14ac:dyDescent="0.2">
      <c r="A125" s="207">
        <v>95</v>
      </c>
      <c r="B125" s="213" t="s">
        <v>298</v>
      </c>
      <c r="C125" s="243" t="s">
        <v>299</v>
      </c>
      <c r="D125" s="215" t="s">
        <v>300</v>
      </c>
      <c r="E125" s="220">
        <v>1</v>
      </c>
      <c r="F125" s="273"/>
      <c r="G125" s="274">
        <f>ROUND(E125*F125,2)</f>
        <v>0</v>
      </c>
      <c r="H125" s="273"/>
      <c r="I125" s="274">
        <f>ROUND(E125*H125,2)</f>
        <v>0</v>
      </c>
      <c r="J125" s="273"/>
      <c r="K125" s="223">
        <f>ROUND(E125*J125,2)</f>
        <v>0</v>
      </c>
      <c r="L125" s="223">
        <v>10</v>
      </c>
      <c r="M125" s="223">
        <f>G125*(1+L125/100)</f>
        <v>0</v>
      </c>
      <c r="N125" s="215">
        <v>0</v>
      </c>
      <c r="O125" s="215">
        <f>ROUND(E125*N125,5)</f>
        <v>0</v>
      </c>
      <c r="P125" s="215">
        <v>0</v>
      </c>
      <c r="Q125" s="215">
        <f>ROUND(E125*P125,5)</f>
        <v>0</v>
      </c>
      <c r="R125" s="215"/>
      <c r="S125" s="215"/>
      <c r="T125" s="216">
        <v>0</v>
      </c>
      <c r="U125" s="215">
        <f>ROUND(E125*T125,2)</f>
        <v>0</v>
      </c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 t="s">
        <v>301</v>
      </c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07">
        <v>96</v>
      </c>
      <c r="B126" s="213" t="s">
        <v>302</v>
      </c>
      <c r="C126" s="243" t="s">
        <v>303</v>
      </c>
      <c r="D126" s="215" t="s">
        <v>300</v>
      </c>
      <c r="E126" s="220">
        <v>1</v>
      </c>
      <c r="F126" s="273"/>
      <c r="G126" s="274">
        <f>ROUND(E126*F126,2)</f>
        <v>0</v>
      </c>
      <c r="H126" s="273"/>
      <c r="I126" s="274">
        <f>ROUND(E126*H126,2)</f>
        <v>0</v>
      </c>
      <c r="J126" s="273"/>
      <c r="K126" s="223">
        <f>ROUND(E126*J126,2)</f>
        <v>0</v>
      </c>
      <c r="L126" s="223">
        <v>10</v>
      </c>
      <c r="M126" s="223">
        <f>G126*(1+L126/100)</f>
        <v>0</v>
      </c>
      <c r="N126" s="215">
        <v>0</v>
      </c>
      <c r="O126" s="215">
        <f>ROUND(E126*N126,5)</f>
        <v>0</v>
      </c>
      <c r="P126" s="215">
        <v>0</v>
      </c>
      <c r="Q126" s="215">
        <f>ROUND(E126*P126,5)</f>
        <v>0</v>
      </c>
      <c r="R126" s="215"/>
      <c r="S126" s="215"/>
      <c r="T126" s="216">
        <v>0</v>
      </c>
      <c r="U126" s="215">
        <f>ROUND(E126*T126,2)</f>
        <v>0</v>
      </c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 t="s">
        <v>301</v>
      </c>
      <c r="AF126" s="206"/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07">
        <v>97</v>
      </c>
      <c r="B127" s="213" t="s">
        <v>304</v>
      </c>
      <c r="C127" s="243" t="s">
        <v>305</v>
      </c>
      <c r="D127" s="215" t="s">
        <v>300</v>
      </c>
      <c r="E127" s="220">
        <v>1</v>
      </c>
      <c r="F127" s="273"/>
      <c r="G127" s="274">
        <f>ROUND(E127*F127,2)</f>
        <v>0</v>
      </c>
      <c r="H127" s="273"/>
      <c r="I127" s="274">
        <f>ROUND(E127*H127,2)</f>
        <v>0</v>
      </c>
      <c r="J127" s="273"/>
      <c r="K127" s="223">
        <f>ROUND(E127*J127,2)</f>
        <v>0</v>
      </c>
      <c r="L127" s="223">
        <v>10</v>
      </c>
      <c r="M127" s="223">
        <f>G127*(1+L127/100)</f>
        <v>0</v>
      </c>
      <c r="N127" s="215">
        <v>0</v>
      </c>
      <c r="O127" s="215">
        <f>ROUND(E127*N127,5)</f>
        <v>0</v>
      </c>
      <c r="P127" s="215">
        <v>0</v>
      </c>
      <c r="Q127" s="215">
        <f>ROUND(E127*P127,5)</f>
        <v>0</v>
      </c>
      <c r="R127" s="215"/>
      <c r="S127" s="215"/>
      <c r="T127" s="216">
        <v>0</v>
      </c>
      <c r="U127" s="215">
        <f>ROUND(E127*T127,2)</f>
        <v>0</v>
      </c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 t="s">
        <v>301</v>
      </c>
      <c r="AF127" s="206"/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07">
        <v>98</v>
      </c>
      <c r="B128" s="213" t="s">
        <v>306</v>
      </c>
      <c r="C128" s="243" t="s">
        <v>307</v>
      </c>
      <c r="D128" s="215" t="s">
        <v>300</v>
      </c>
      <c r="E128" s="220">
        <v>1</v>
      </c>
      <c r="F128" s="273"/>
      <c r="G128" s="274">
        <f>ROUND(E128*F128,2)</f>
        <v>0</v>
      </c>
      <c r="H128" s="273"/>
      <c r="I128" s="274">
        <f>ROUND(E128*H128,2)</f>
        <v>0</v>
      </c>
      <c r="J128" s="273"/>
      <c r="K128" s="223">
        <f>ROUND(E128*J128,2)</f>
        <v>0</v>
      </c>
      <c r="L128" s="223">
        <v>10</v>
      </c>
      <c r="M128" s="223">
        <f>G128*(1+L128/100)</f>
        <v>0</v>
      </c>
      <c r="N128" s="215">
        <v>0</v>
      </c>
      <c r="O128" s="215">
        <f>ROUND(E128*N128,5)</f>
        <v>0</v>
      </c>
      <c r="P128" s="215">
        <v>0</v>
      </c>
      <c r="Q128" s="215">
        <f>ROUND(E128*P128,5)</f>
        <v>0</v>
      </c>
      <c r="R128" s="215"/>
      <c r="S128" s="215"/>
      <c r="T128" s="216">
        <v>0</v>
      </c>
      <c r="U128" s="215">
        <f>ROUND(E128*T128,2)</f>
        <v>0</v>
      </c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 t="s">
        <v>301</v>
      </c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07">
        <v>99</v>
      </c>
      <c r="B129" s="213" t="s">
        <v>308</v>
      </c>
      <c r="C129" s="243" t="s">
        <v>309</v>
      </c>
      <c r="D129" s="215" t="s">
        <v>300</v>
      </c>
      <c r="E129" s="220">
        <v>1</v>
      </c>
      <c r="F129" s="273"/>
      <c r="G129" s="274">
        <f>ROUND(E129*F129,2)</f>
        <v>0</v>
      </c>
      <c r="H129" s="273"/>
      <c r="I129" s="274">
        <f>ROUND(E129*H129,2)</f>
        <v>0</v>
      </c>
      <c r="J129" s="273"/>
      <c r="K129" s="223">
        <f>ROUND(E129*J129,2)</f>
        <v>0</v>
      </c>
      <c r="L129" s="223">
        <v>10</v>
      </c>
      <c r="M129" s="223">
        <f>G129*(1+L129/100)</f>
        <v>0</v>
      </c>
      <c r="N129" s="215">
        <v>0</v>
      </c>
      <c r="O129" s="215">
        <f>ROUND(E129*N129,5)</f>
        <v>0</v>
      </c>
      <c r="P129" s="215">
        <v>0</v>
      </c>
      <c r="Q129" s="215">
        <f>ROUND(E129*P129,5)</f>
        <v>0</v>
      </c>
      <c r="R129" s="215"/>
      <c r="S129" s="215"/>
      <c r="T129" s="216">
        <v>0</v>
      </c>
      <c r="U129" s="215">
        <f>ROUND(E129*T129,2)</f>
        <v>0</v>
      </c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 t="s">
        <v>301</v>
      </c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07">
        <v>100</v>
      </c>
      <c r="B130" s="213" t="s">
        <v>310</v>
      </c>
      <c r="C130" s="243" t="s">
        <v>311</v>
      </c>
      <c r="D130" s="215" t="s">
        <v>300</v>
      </c>
      <c r="E130" s="220">
        <v>1</v>
      </c>
      <c r="F130" s="273"/>
      <c r="G130" s="274">
        <f>ROUND(E130*F130,2)</f>
        <v>0</v>
      </c>
      <c r="H130" s="273"/>
      <c r="I130" s="274">
        <f>ROUND(E130*H130,2)</f>
        <v>0</v>
      </c>
      <c r="J130" s="273"/>
      <c r="K130" s="223">
        <f>ROUND(E130*J130,2)</f>
        <v>0</v>
      </c>
      <c r="L130" s="223">
        <v>10</v>
      </c>
      <c r="M130" s="223">
        <f>G130*(1+L130/100)</f>
        <v>0</v>
      </c>
      <c r="N130" s="215">
        <v>0</v>
      </c>
      <c r="O130" s="215">
        <f>ROUND(E130*N130,5)</f>
        <v>0</v>
      </c>
      <c r="P130" s="215">
        <v>0</v>
      </c>
      <c r="Q130" s="215">
        <f>ROUND(E130*P130,5)</f>
        <v>0</v>
      </c>
      <c r="R130" s="215"/>
      <c r="S130" s="215"/>
      <c r="T130" s="216">
        <v>0</v>
      </c>
      <c r="U130" s="215">
        <f>ROUND(E130*T130,2)</f>
        <v>0</v>
      </c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 t="s">
        <v>301</v>
      </c>
      <c r="AF130" s="206"/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32">
        <v>101</v>
      </c>
      <c r="B131" s="233" t="s">
        <v>312</v>
      </c>
      <c r="C131" s="246" t="s">
        <v>313</v>
      </c>
      <c r="D131" s="234" t="s">
        <v>300</v>
      </c>
      <c r="E131" s="235">
        <v>1</v>
      </c>
      <c r="F131" s="275"/>
      <c r="G131" s="276">
        <f>ROUND(E131*F131,2)</f>
        <v>0</v>
      </c>
      <c r="H131" s="275"/>
      <c r="I131" s="276">
        <f>ROUND(E131*H131,2)</f>
        <v>0</v>
      </c>
      <c r="J131" s="275"/>
      <c r="K131" s="236">
        <f>ROUND(E131*J131,2)</f>
        <v>0</v>
      </c>
      <c r="L131" s="236">
        <v>10</v>
      </c>
      <c r="M131" s="236">
        <f>G131*(1+L131/100)</f>
        <v>0</v>
      </c>
      <c r="N131" s="234">
        <v>0</v>
      </c>
      <c r="O131" s="234">
        <f>ROUND(E131*N131,5)</f>
        <v>0</v>
      </c>
      <c r="P131" s="234">
        <v>0</v>
      </c>
      <c r="Q131" s="234">
        <f>ROUND(E131*P131,5)</f>
        <v>0</v>
      </c>
      <c r="R131" s="234"/>
      <c r="S131" s="234"/>
      <c r="T131" s="237">
        <v>0</v>
      </c>
      <c r="U131" s="234">
        <f>ROUND(E131*T131,2)</f>
        <v>0</v>
      </c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 t="s">
        <v>301</v>
      </c>
      <c r="AF131" s="206"/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x14ac:dyDescent="0.2">
      <c r="A132" s="6"/>
      <c r="B132" s="7" t="s">
        <v>314</v>
      </c>
      <c r="C132" s="247" t="s">
        <v>314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AC132">
        <v>10</v>
      </c>
      <c r="AD132">
        <v>21</v>
      </c>
    </row>
    <row r="133" spans="1:60" x14ac:dyDescent="0.2">
      <c r="A133" s="238"/>
      <c r="B133" s="239">
        <v>26</v>
      </c>
      <c r="C133" s="248" t="s">
        <v>314</v>
      </c>
      <c r="D133" s="240"/>
      <c r="E133" s="240"/>
      <c r="F133" s="240"/>
      <c r="G133" s="242">
        <f>G8+G64+G105+G124</f>
        <v>0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f>SUMIF(L7:L131,AC132,G7:G131)</f>
        <v>0</v>
      </c>
      <c r="AD133">
        <f>SUMIF(L7:L131,AD132,G7:G131)</f>
        <v>0</v>
      </c>
      <c r="AE133" t="s">
        <v>315</v>
      </c>
    </row>
    <row r="134" spans="1:60" x14ac:dyDescent="0.2">
      <c r="A134" s="6"/>
      <c r="B134" s="7" t="s">
        <v>314</v>
      </c>
      <c r="C134" s="247" t="s">
        <v>314</v>
      </c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60" x14ac:dyDescent="0.2">
      <c r="A135" s="6"/>
      <c r="B135" s="7" t="s">
        <v>314</v>
      </c>
      <c r="C135" s="247" t="s">
        <v>314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60" x14ac:dyDescent="0.2">
      <c r="A136" s="241">
        <v>33</v>
      </c>
      <c r="B136" s="241"/>
      <c r="C136" s="249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60" x14ac:dyDescent="0.2">
      <c r="A137" s="261"/>
      <c r="B137" s="262"/>
      <c r="C137" s="263"/>
      <c r="D137" s="262"/>
      <c r="E137" s="262"/>
      <c r="F137" s="262"/>
      <c r="G137" s="264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E137" t="s">
        <v>316</v>
      </c>
    </row>
    <row r="138" spans="1:60" x14ac:dyDescent="0.2">
      <c r="A138" s="265"/>
      <c r="B138" s="266"/>
      <c r="C138" s="267"/>
      <c r="D138" s="266"/>
      <c r="E138" s="266"/>
      <c r="F138" s="266"/>
      <c r="G138" s="268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265"/>
      <c r="B139" s="266"/>
      <c r="C139" s="267"/>
      <c r="D139" s="266"/>
      <c r="E139" s="266"/>
      <c r="F139" s="266"/>
      <c r="G139" s="268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65"/>
      <c r="B140" s="266"/>
      <c r="C140" s="267"/>
      <c r="D140" s="266"/>
      <c r="E140" s="266"/>
      <c r="F140" s="266"/>
      <c r="G140" s="268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69"/>
      <c r="B141" s="270"/>
      <c r="C141" s="271"/>
      <c r="D141" s="270"/>
      <c r="E141" s="270"/>
      <c r="F141" s="270"/>
      <c r="G141" s="272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">
      <c r="A142" s="6"/>
      <c r="B142" s="7" t="s">
        <v>314</v>
      </c>
      <c r="C142" s="247" t="s">
        <v>314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C143" s="250"/>
      <c r="AE143" t="s">
        <v>317</v>
      </c>
    </row>
  </sheetData>
  <mergeCells count="6">
    <mergeCell ref="A137:G141"/>
    <mergeCell ref="A1:G1"/>
    <mergeCell ref="C2:G2"/>
    <mergeCell ref="C3:G3"/>
    <mergeCell ref="C4:G4"/>
    <mergeCell ref="A136:C136"/>
  </mergeCells>
  <pageMargins left="0.59055118110236204" right="0.39370078740157499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TS</cp:lastModifiedBy>
  <cp:lastPrinted>2014-02-28T09:52:57Z</cp:lastPrinted>
  <dcterms:created xsi:type="dcterms:W3CDTF">2009-04-08T07:15:50Z</dcterms:created>
  <dcterms:modified xsi:type="dcterms:W3CDTF">2019-11-25T10:15:24Z</dcterms:modified>
</cp:coreProperties>
</file>